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300" windowWidth="9570" windowHeight="6315" activeTab="1"/>
  </bookViews>
  <sheets>
    <sheet name="original" sheetId="1" r:id="rId1"/>
    <sheet name="value at time" sheetId="2" r:id="rId2"/>
    <sheet name="value at time (2)" sheetId="3" r:id="rId3"/>
  </sheets>
  <definedNames/>
  <calcPr fullCalcOnLoad="1"/>
</workbook>
</file>

<file path=xl/comments1.xml><?xml version="1.0" encoding="utf-8"?>
<comments xmlns="http://schemas.openxmlformats.org/spreadsheetml/2006/main">
  <authors>
    <author>John Pierce</author>
  </authors>
  <commentList>
    <comment ref="B44" authorId="0">
      <text>
        <r>
          <rPr>
            <b/>
            <sz val="8"/>
            <rFont val="Tahoma"/>
            <family val="0"/>
          </rPr>
          <t>lost investments</t>
        </r>
      </text>
    </comment>
    <comment ref="L44" authorId="0">
      <text>
        <r>
          <rPr>
            <b/>
            <sz val="8"/>
            <rFont val="Tahoma"/>
            <family val="0"/>
          </rPr>
          <t>lost investments</t>
        </r>
      </text>
    </comment>
    <comment ref="B19" authorId="0">
      <text>
        <r>
          <rPr>
            <b/>
            <sz val="8"/>
            <rFont val="Tahoma"/>
            <family val="0"/>
          </rPr>
          <t>lost investments</t>
        </r>
      </text>
    </comment>
    <comment ref="L19" authorId="0">
      <text>
        <r>
          <rPr>
            <b/>
            <sz val="8"/>
            <rFont val="Tahoma"/>
            <family val="0"/>
          </rPr>
          <t>lost investments</t>
        </r>
      </text>
    </comment>
  </commentList>
</comments>
</file>

<file path=xl/sharedStrings.xml><?xml version="1.0" encoding="utf-8"?>
<sst xmlns="http://schemas.openxmlformats.org/spreadsheetml/2006/main" count="161" uniqueCount="35">
  <si>
    <t>Item</t>
  </si>
  <si>
    <t>cost</t>
  </si>
  <si>
    <t>tires</t>
  </si>
  <si>
    <t>life span (yr)</t>
  </si>
  <si>
    <t>date new</t>
  </si>
  <si>
    <t>date expires</t>
  </si>
  <si>
    <t>months</t>
  </si>
  <si>
    <t>days</t>
  </si>
  <si>
    <t>cost / year</t>
  </si>
  <si>
    <t>cost / mo</t>
  </si>
  <si>
    <t>brakes</t>
  </si>
  <si>
    <t>exhaust</t>
  </si>
  <si>
    <t>wipers</t>
  </si>
  <si>
    <t>Total costs</t>
  </si>
  <si>
    <t>body</t>
  </si>
  <si>
    <t>shocks</t>
  </si>
  <si>
    <t>gas tank</t>
  </si>
  <si>
    <t>new truck</t>
  </si>
  <si>
    <t>insurance</t>
  </si>
  <si>
    <t>old truck</t>
  </si>
  <si>
    <t>depreciation</t>
  </si>
  <si>
    <t>interest lost</t>
  </si>
  <si>
    <t>interest paid</t>
  </si>
  <si>
    <t>Old Truck Cheap</t>
  </si>
  <si>
    <t>Old Truck Expensive</t>
  </si>
  <si>
    <t>New Truck Cheap</t>
  </si>
  <si>
    <t>New Truck Expensive</t>
  </si>
  <si>
    <t>Date sold</t>
  </si>
  <si>
    <t>Value at date</t>
  </si>
  <si>
    <t>Green can be changed</t>
  </si>
  <si>
    <t>Vehicle value at a future date</t>
  </si>
  <si>
    <t>Alignment</t>
  </si>
  <si>
    <t>10=forever</t>
  </si>
  <si>
    <t>This test confirms expiration at date.</t>
  </si>
  <si>
    <t>fidelity trade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</si>
</sst>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\ h:mm\ AM/PM"/>
    <numFmt numFmtId="166" formatCode="0.000"/>
    <numFmt numFmtId="167" formatCode="0.0000"/>
    <numFmt numFmtId="168" formatCode="m/d/yy"/>
    <numFmt numFmtId="169" formatCode="mmm\-yyyy"/>
    <numFmt numFmtId="170" formatCode="0.00000000"/>
    <numFmt numFmtId="171" formatCode="0.0000000"/>
    <numFmt numFmtId="172" formatCode="0.000000"/>
    <numFmt numFmtId="173" formatCode="0.00000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168" fontId="3" fillId="2" borderId="1" xfId="0" applyNumberFormat="1" applyFont="1" applyFill="1" applyBorder="1" applyAlignment="1" applyProtection="1">
      <alignment horizontal="center"/>
      <protection locked="0"/>
    </xf>
    <xf numFmtId="164" fontId="1" fillId="0" borderId="2" xfId="21" applyNumberFormat="1" applyFont="1" applyFill="1" applyBorder="1" applyAlignment="1" applyProtection="1">
      <alignment horizontal="center"/>
      <protection/>
    </xf>
    <xf numFmtId="164" fontId="0" fillId="0" borderId="2" xfId="21" applyNumberFormat="1" applyFont="1" applyFill="1" applyBorder="1" applyAlignment="1" applyProtection="1">
      <alignment horizontal="center"/>
      <protection/>
    </xf>
    <xf numFmtId="164" fontId="1" fillId="0" borderId="3" xfId="21" applyNumberFormat="1" applyFont="1" applyFill="1" applyBorder="1" applyAlignment="1" applyProtection="1">
      <alignment horizontal="center"/>
      <protection/>
    </xf>
    <xf numFmtId="164" fontId="1" fillId="0" borderId="1" xfId="21" applyNumberFormat="1" applyFont="1" applyFill="1" applyBorder="1" applyAlignment="1" applyProtection="1">
      <alignment horizontal="center"/>
      <protection/>
    </xf>
    <xf numFmtId="164" fontId="0" fillId="0" borderId="1" xfId="21" applyNumberFormat="1" applyFon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164" fontId="3" fillId="0" borderId="1" xfId="21" applyNumberFormat="1" applyFont="1" applyFill="1" applyBorder="1" applyAlignment="1" applyProtection="1">
      <alignment horizontal="center"/>
      <protection/>
    </xf>
    <xf numFmtId="168" fontId="3" fillId="0" borderId="1" xfId="0" applyNumberFormat="1" applyFont="1" applyFill="1" applyBorder="1" applyAlignment="1" applyProtection="1">
      <alignment horizontal="center"/>
      <protection locked="0"/>
    </xf>
    <xf numFmtId="168" fontId="3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NumberFormat="1" applyFont="1" applyFill="1" applyBorder="1" applyAlignment="1" applyProtection="1">
      <alignment horizontal="center"/>
      <protection/>
    </xf>
    <xf numFmtId="168" fontId="3" fillId="2" borderId="3" xfId="0" applyNumberFormat="1" applyFont="1" applyFill="1" applyBorder="1" applyAlignment="1" applyProtection="1">
      <alignment horizontal="center"/>
      <protection locked="0"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6" xfId="0" applyFont="1" applyFill="1" applyBorder="1" applyAlignment="1" applyProtection="1">
      <alignment horizontal="center" vertical="center"/>
      <protection/>
    </xf>
    <xf numFmtId="0" fontId="1" fillId="3" borderId="1" xfId="0" applyFont="1" applyFill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2" fontId="0" fillId="0" borderId="1" xfId="0" applyNumberFormat="1" applyBorder="1" applyAlignment="1" applyProtection="1">
      <alignment horizontal="center"/>
      <protection/>
    </xf>
    <xf numFmtId="2" fontId="2" fillId="0" borderId="1" xfId="0" applyNumberFormat="1" applyFont="1" applyBorder="1" applyAlignment="1" applyProtection="1">
      <alignment horizontal="center"/>
      <protection/>
    </xf>
    <xf numFmtId="168" fontId="2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left"/>
      <protection/>
    </xf>
    <xf numFmtId="0" fontId="1" fillId="4" borderId="1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horizontal="center" vertical="center"/>
      <protection/>
    </xf>
    <xf numFmtId="0" fontId="1" fillId="3" borderId="7" xfId="0" applyFont="1" applyFill="1" applyBorder="1" applyAlignment="1" applyProtection="1">
      <alignment horizontal="center" vertical="center"/>
      <protection/>
    </xf>
    <xf numFmtId="0" fontId="1" fillId="3" borderId="6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168" fontId="2" fillId="0" borderId="0" xfId="0" applyNumberFormat="1" applyFont="1" applyFill="1" applyBorder="1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center"/>
      <protection/>
    </xf>
    <xf numFmtId="2" fontId="0" fillId="0" borderId="4" xfId="0" applyNumberFormat="1" applyBorder="1" applyAlignment="1" applyProtection="1">
      <alignment horizontal="center"/>
      <protection/>
    </xf>
    <xf numFmtId="2" fontId="2" fillId="0" borderId="4" xfId="0" applyNumberFormat="1" applyFont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center"/>
      <protection/>
    </xf>
    <xf numFmtId="168" fontId="2" fillId="0" borderId="4" xfId="0" applyNumberFormat="1" applyFont="1" applyFill="1" applyBorder="1" applyAlignment="1" applyProtection="1">
      <alignment horizontal="center"/>
      <protection/>
    </xf>
    <xf numFmtId="2" fontId="0" fillId="0" borderId="3" xfId="0" applyNumberFormat="1" applyBorder="1" applyAlignment="1" applyProtection="1">
      <alignment horizontal="center"/>
      <protection/>
    </xf>
    <xf numFmtId="2" fontId="2" fillId="0" borderId="3" xfId="0" applyNumberFormat="1" applyFont="1" applyBorder="1" applyAlignment="1" applyProtection="1">
      <alignment horizontal="center"/>
      <protection/>
    </xf>
    <xf numFmtId="0" fontId="0" fillId="0" borderId="3" xfId="0" applyFill="1" applyBorder="1" applyAlignment="1" applyProtection="1">
      <alignment horizontal="center"/>
      <protection/>
    </xf>
    <xf numFmtId="168" fontId="2" fillId="0" borderId="9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2" fontId="0" fillId="0" borderId="0" xfId="0" applyNumberForma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68" fontId="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2" fontId="0" fillId="0" borderId="7" xfId="0" applyNumberFormat="1" applyBorder="1" applyAlignment="1" applyProtection="1">
      <alignment horizontal="center"/>
      <protection/>
    </xf>
    <xf numFmtId="2" fontId="2" fillId="0" borderId="6" xfId="0" applyNumberFormat="1" applyFont="1" applyBorder="1" applyAlignment="1" applyProtection="1">
      <alignment horizontal="center"/>
      <protection/>
    </xf>
    <xf numFmtId="2" fontId="1" fillId="3" borderId="8" xfId="0" applyNumberFormat="1" applyFont="1" applyFill="1" applyBorder="1" applyAlignment="1" applyProtection="1">
      <alignment horizontal="center"/>
      <protection/>
    </xf>
    <xf numFmtId="2" fontId="1" fillId="3" borderId="6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2" fontId="2" fillId="0" borderId="0" xfId="0" applyNumberFormat="1" applyFont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4" fontId="3" fillId="2" borderId="2" xfId="21" applyNumberFormat="1" applyFont="1" applyFill="1" applyBorder="1" applyAlignment="1" applyProtection="1">
      <alignment horizontal="center"/>
      <protection locked="0"/>
    </xf>
    <xf numFmtId="14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5" borderId="5" xfId="0" applyFont="1" applyFill="1" applyBorder="1" applyAlignment="1" applyProtection="1">
      <alignment horizontal="left" vertical="center"/>
      <protection/>
    </xf>
    <xf numFmtId="0" fontId="0" fillId="5" borderId="7" xfId="0" applyFont="1" applyFill="1" applyBorder="1" applyAlignment="1" applyProtection="1">
      <alignment horizontal="center"/>
      <protection/>
    </xf>
    <xf numFmtId="0" fontId="2" fillId="5" borderId="7" xfId="0" applyFont="1" applyFill="1" applyBorder="1" applyAlignment="1" applyProtection="1">
      <alignment horizontal="center"/>
      <protection/>
    </xf>
    <xf numFmtId="0" fontId="2" fillId="5" borderId="6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center"/>
      <protection/>
    </xf>
    <xf numFmtId="164" fontId="3" fillId="0" borderId="3" xfId="21" applyNumberFormat="1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od tank duratio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51"/>
  <sheetViews>
    <sheetView zoomScale="90" zoomScaleNormal="90" workbookViewId="0" topLeftCell="A1">
      <selection activeCell="F2" sqref="F2"/>
    </sheetView>
  </sheetViews>
  <sheetFormatPr defaultColWidth="9.140625" defaultRowHeight="12.75"/>
  <cols>
    <col min="1" max="1" width="2.00390625" style="18" customWidth="1"/>
    <col min="2" max="2" width="15.7109375" style="16" customWidth="1"/>
    <col min="3" max="3" width="6.7109375" style="17" bestFit="1" customWidth="1"/>
    <col min="4" max="4" width="12.140625" style="17" bestFit="1" customWidth="1"/>
    <col min="5" max="5" width="10.421875" style="18" bestFit="1" customWidth="1"/>
    <col min="6" max="6" width="9.28125" style="19" bestFit="1" customWidth="1"/>
    <col min="7" max="7" width="9.421875" style="20" bestFit="1" customWidth="1"/>
    <col min="8" max="8" width="7.8515625" style="18" bestFit="1" customWidth="1"/>
    <col min="9" max="9" width="5.57421875" style="21" bestFit="1" customWidth="1"/>
    <col min="10" max="10" width="12.421875" style="19" bestFit="1" customWidth="1"/>
    <col min="11" max="11" width="11.8515625" style="18" customWidth="1"/>
    <col min="12" max="12" width="15.8515625" style="17" customWidth="1"/>
    <col min="13" max="13" width="6.7109375" style="17" bestFit="1" customWidth="1"/>
    <col min="14" max="14" width="12.140625" style="17" bestFit="1" customWidth="1"/>
    <col min="15" max="15" width="10.421875" style="18" bestFit="1" customWidth="1"/>
    <col min="16" max="16" width="9.28125" style="18" bestFit="1" customWidth="1"/>
    <col min="17" max="17" width="9.421875" style="17" bestFit="1" customWidth="1"/>
    <col min="18" max="18" width="7.8515625" style="18" bestFit="1" customWidth="1"/>
    <col min="19" max="19" width="5.57421875" style="18" bestFit="1" customWidth="1"/>
    <col min="20" max="20" width="12.421875" style="18" bestFit="1" customWidth="1"/>
    <col min="21" max="16384" width="13.7109375" style="18" customWidth="1"/>
  </cols>
  <sheetData>
    <row r="1" ht="13.5" thickBot="1"/>
    <row r="2" spans="2:3" ht="13.5" thickBot="1">
      <c r="B2" s="22" t="s">
        <v>29</v>
      </c>
      <c r="C2" s="23"/>
    </row>
    <row r="3" ht="12.75"/>
    <row r="4" spans="2:20" ht="12.75">
      <c r="B4" s="24" t="s">
        <v>23</v>
      </c>
      <c r="C4" s="24"/>
      <c r="D4" s="24"/>
      <c r="E4" s="24"/>
      <c r="F4" s="24"/>
      <c r="G4" s="24"/>
      <c r="H4" s="24"/>
      <c r="I4" s="24"/>
      <c r="J4" s="24"/>
      <c r="L4" s="24" t="s">
        <v>24</v>
      </c>
      <c r="M4" s="24"/>
      <c r="N4" s="24"/>
      <c r="O4" s="24"/>
      <c r="P4" s="24"/>
      <c r="Q4" s="24"/>
      <c r="R4" s="24"/>
      <c r="S4" s="24"/>
      <c r="T4" s="24"/>
    </row>
    <row r="5" spans="12:20" ht="12.75">
      <c r="L5" s="16"/>
      <c r="P5" s="19"/>
      <c r="Q5" s="20"/>
      <c r="S5" s="21"/>
      <c r="T5" s="19"/>
    </row>
    <row r="6" spans="2:20" s="25" customFormat="1" ht="12.75">
      <c r="B6" s="16" t="s">
        <v>0</v>
      </c>
      <c r="C6" s="16" t="s">
        <v>1</v>
      </c>
      <c r="D6" s="16" t="s">
        <v>3</v>
      </c>
      <c r="E6" s="25" t="s">
        <v>8</v>
      </c>
      <c r="F6" s="19" t="s">
        <v>9</v>
      </c>
      <c r="G6" s="10" t="s">
        <v>4</v>
      </c>
      <c r="H6" s="7" t="s">
        <v>6</v>
      </c>
      <c r="I6" s="7" t="s">
        <v>7</v>
      </c>
      <c r="J6" s="19" t="s">
        <v>5</v>
      </c>
      <c r="L6" s="16" t="s">
        <v>0</v>
      </c>
      <c r="M6" s="16" t="s">
        <v>1</v>
      </c>
      <c r="N6" s="16" t="s">
        <v>3</v>
      </c>
      <c r="O6" s="25" t="s">
        <v>8</v>
      </c>
      <c r="P6" s="19" t="s">
        <v>9</v>
      </c>
      <c r="Q6" s="10" t="s">
        <v>4</v>
      </c>
      <c r="R6" s="7" t="s">
        <v>6</v>
      </c>
      <c r="S6" s="7" t="s">
        <v>7</v>
      </c>
      <c r="T6" s="19" t="s">
        <v>5</v>
      </c>
    </row>
    <row r="7" spans="2:20" s="25" customFormat="1" ht="12.75">
      <c r="B7" s="16"/>
      <c r="C7" s="16"/>
      <c r="D7" s="16"/>
      <c r="F7" s="19"/>
      <c r="G7" s="10"/>
      <c r="H7" s="7"/>
      <c r="I7" s="8"/>
      <c r="J7" s="19"/>
      <c r="L7" s="16"/>
      <c r="M7" s="16"/>
      <c r="N7" s="16"/>
      <c r="P7" s="19"/>
      <c r="Q7" s="10"/>
      <c r="R7" s="7"/>
      <c r="S7" s="8"/>
      <c r="T7" s="19"/>
    </row>
    <row r="8" spans="2:20" s="25" customFormat="1" ht="12.75">
      <c r="B8" s="31" t="s">
        <v>19</v>
      </c>
      <c r="C8" s="32">
        <v>1000</v>
      </c>
      <c r="D8" s="33">
        <v>4</v>
      </c>
      <c r="E8" s="26">
        <f aca="true" t="shared" si="0" ref="E8:E20">C8/D8</f>
        <v>250</v>
      </c>
      <c r="F8" s="27">
        <f aca="true" t="shared" si="1" ref="F8:F22">E8/12</f>
        <v>20.833333333333332</v>
      </c>
      <c r="G8" s="3">
        <v>37987</v>
      </c>
      <c r="H8" s="17">
        <f aca="true" t="shared" si="2" ref="H8:H20">D8*12</f>
        <v>48</v>
      </c>
      <c r="I8" s="2">
        <f aca="true" t="shared" si="3" ref="I8:I22">(365/12)*H8</f>
        <v>1460</v>
      </c>
      <c r="J8" s="28">
        <f aca="true" t="shared" si="4" ref="J8:J20">G8+I8</f>
        <v>39447</v>
      </c>
      <c r="L8" s="31" t="s">
        <v>19</v>
      </c>
      <c r="M8" s="32">
        <v>2000</v>
      </c>
      <c r="N8" s="33">
        <v>4</v>
      </c>
      <c r="O8" s="26">
        <f aca="true" t="shared" si="5" ref="O8:O20">M8/N8</f>
        <v>500</v>
      </c>
      <c r="P8" s="27">
        <f aca="true" t="shared" si="6" ref="P8:P20">O8/12</f>
        <v>41.666666666666664</v>
      </c>
      <c r="Q8" s="3">
        <v>37987</v>
      </c>
      <c r="R8" s="17">
        <f aca="true" t="shared" si="7" ref="R8:R20">N8*12</f>
        <v>48</v>
      </c>
      <c r="S8" s="2">
        <f aca="true" t="shared" si="8" ref="S8:S20">(365/12)*R8</f>
        <v>1460</v>
      </c>
      <c r="T8" s="28">
        <f aca="true" t="shared" si="9" ref="T8:T20">Q8+S8</f>
        <v>39447</v>
      </c>
    </row>
    <row r="9" spans="2:20" ht="12.75">
      <c r="B9" s="34" t="s">
        <v>2</v>
      </c>
      <c r="C9" s="33">
        <v>700</v>
      </c>
      <c r="D9" s="33">
        <v>4</v>
      </c>
      <c r="E9" s="26">
        <f t="shared" si="0"/>
        <v>175</v>
      </c>
      <c r="F9" s="27">
        <f t="shared" si="1"/>
        <v>14.583333333333334</v>
      </c>
      <c r="G9" s="3">
        <v>37926</v>
      </c>
      <c r="H9" s="17">
        <f t="shared" si="2"/>
        <v>48</v>
      </c>
      <c r="I9" s="2">
        <f t="shared" si="3"/>
        <v>1460</v>
      </c>
      <c r="J9" s="28">
        <f t="shared" si="4"/>
        <v>39386</v>
      </c>
      <c r="L9" s="34" t="s">
        <v>2</v>
      </c>
      <c r="M9" s="33">
        <v>700</v>
      </c>
      <c r="N9" s="33">
        <v>4</v>
      </c>
      <c r="O9" s="26">
        <f t="shared" si="5"/>
        <v>175</v>
      </c>
      <c r="P9" s="27">
        <f t="shared" si="6"/>
        <v>14.583333333333334</v>
      </c>
      <c r="Q9" s="3">
        <v>37926</v>
      </c>
      <c r="R9" s="17">
        <f t="shared" si="7"/>
        <v>48</v>
      </c>
      <c r="S9" s="2">
        <f t="shared" si="8"/>
        <v>1460</v>
      </c>
      <c r="T9" s="28">
        <f t="shared" si="9"/>
        <v>39386</v>
      </c>
    </row>
    <row r="10" spans="2:20" ht="12.75">
      <c r="B10" s="34" t="s">
        <v>14</v>
      </c>
      <c r="C10" s="33">
        <v>1300</v>
      </c>
      <c r="D10" s="33">
        <v>4</v>
      </c>
      <c r="E10" s="26">
        <f t="shared" si="0"/>
        <v>325</v>
      </c>
      <c r="F10" s="27">
        <f t="shared" si="1"/>
        <v>27.083333333333332</v>
      </c>
      <c r="G10" s="3">
        <v>37926</v>
      </c>
      <c r="H10" s="17">
        <f t="shared" si="2"/>
        <v>48</v>
      </c>
      <c r="I10" s="2">
        <f t="shared" si="3"/>
        <v>1460</v>
      </c>
      <c r="J10" s="28">
        <f t="shared" si="4"/>
        <v>39386</v>
      </c>
      <c r="L10" s="34" t="s">
        <v>14</v>
      </c>
      <c r="M10" s="33">
        <v>1300</v>
      </c>
      <c r="N10" s="33">
        <v>4</v>
      </c>
      <c r="O10" s="26">
        <f t="shared" si="5"/>
        <v>325</v>
      </c>
      <c r="P10" s="27">
        <f t="shared" si="6"/>
        <v>27.083333333333332</v>
      </c>
      <c r="Q10" s="3">
        <v>37926</v>
      </c>
      <c r="R10" s="17">
        <f t="shared" si="7"/>
        <v>48</v>
      </c>
      <c r="S10" s="2">
        <f t="shared" si="8"/>
        <v>1460</v>
      </c>
      <c r="T10" s="28">
        <f t="shared" si="9"/>
        <v>39386</v>
      </c>
    </row>
    <row r="11" spans="2:20" ht="12.75">
      <c r="B11" s="34" t="s">
        <v>10</v>
      </c>
      <c r="C11" s="33">
        <v>700</v>
      </c>
      <c r="D11" s="33">
        <v>3</v>
      </c>
      <c r="E11" s="26">
        <f t="shared" si="0"/>
        <v>233.33333333333334</v>
      </c>
      <c r="F11" s="27">
        <f t="shared" si="1"/>
        <v>19.444444444444446</v>
      </c>
      <c r="G11" s="3">
        <v>37909</v>
      </c>
      <c r="H11" s="17">
        <f t="shared" si="2"/>
        <v>36</v>
      </c>
      <c r="I11" s="2">
        <f t="shared" si="3"/>
        <v>1095</v>
      </c>
      <c r="J11" s="28">
        <f t="shared" si="4"/>
        <v>39004</v>
      </c>
      <c r="L11" s="34" t="s">
        <v>10</v>
      </c>
      <c r="M11" s="33">
        <v>700</v>
      </c>
      <c r="N11" s="33">
        <v>3</v>
      </c>
      <c r="O11" s="26">
        <f t="shared" si="5"/>
        <v>233.33333333333334</v>
      </c>
      <c r="P11" s="27">
        <f t="shared" si="6"/>
        <v>19.444444444444446</v>
      </c>
      <c r="Q11" s="3">
        <v>37909</v>
      </c>
      <c r="R11" s="17">
        <f t="shared" si="7"/>
        <v>36</v>
      </c>
      <c r="S11" s="2">
        <f t="shared" si="8"/>
        <v>1095</v>
      </c>
      <c r="T11" s="28">
        <f t="shared" si="9"/>
        <v>39004</v>
      </c>
    </row>
    <row r="12" spans="2:20" ht="12.75">
      <c r="B12" s="34" t="s">
        <v>11</v>
      </c>
      <c r="C12" s="33">
        <v>200</v>
      </c>
      <c r="D12" s="33">
        <v>3</v>
      </c>
      <c r="E12" s="26">
        <f t="shared" si="0"/>
        <v>66.66666666666667</v>
      </c>
      <c r="F12" s="27">
        <f t="shared" si="1"/>
        <v>5.555555555555556</v>
      </c>
      <c r="G12" s="3">
        <v>37909</v>
      </c>
      <c r="H12" s="17">
        <f t="shared" si="2"/>
        <v>36</v>
      </c>
      <c r="I12" s="2">
        <f t="shared" si="3"/>
        <v>1095</v>
      </c>
      <c r="J12" s="28">
        <f t="shared" si="4"/>
        <v>39004</v>
      </c>
      <c r="L12" s="34" t="s">
        <v>11</v>
      </c>
      <c r="M12" s="33">
        <v>200</v>
      </c>
      <c r="N12" s="33">
        <v>3</v>
      </c>
      <c r="O12" s="26">
        <f t="shared" si="5"/>
        <v>66.66666666666667</v>
      </c>
      <c r="P12" s="27">
        <f t="shared" si="6"/>
        <v>5.555555555555556</v>
      </c>
      <c r="Q12" s="3">
        <v>37909</v>
      </c>
      <c r="R12" s="17">
        <f t="shared" si="7"/>
        <v>36</v>
      </c>
      <c r="S12" s="2">
        <f t="shared" si="8"/>
        <v>1095</v>
      </c>
      <c r="T12" s="28">
        <f t="shared" si="9"/>
        <v>39004</v>
      </c>
    </row>
    <row r="13" spans="2:20" ht="12.75">
      <c r="B13" s="34" t="s">
        <v>12</v>
      </c>
      <c r="C13" s="33">
        <v>20</v>
      </c>
      <c r="D13" s="33">
        <v>1</v>
      </c>
      <c r="E13" s="26">
        <f t="shared" si="0"/>
        <v>20</v>
      </c>
      <c r="F13" s="27">
        <f t="shared" si="1"/>
        <v>1.6666666666666667</v>
      </c>
      <c r="G13" s="3">
        <v>37926</v>
      </c>
      <c r="H13" s="17">
        <f t="shared" si="2"/>
        <v>12</v>
      </c>
      <c r="I13" s="2">
        <f t="shared" si="3"/>
        <v>365</v>
      </c>
      <c r="J13" s="28">
        <f t="shared" si="4"/>
        <v>38291</v>
      </c>
      <c r="L13" s="34" t="s">
        <v>12</v>
      </c>
      <c r="M13" s="33">
        <v>20</v>
      </c>
      <c r="N13" s="33">
        <v>1</v>
      </c>
      <c r="O13" s="26">
        <f t="shared" si="5"/>
        <v>20</v>
      </c>
      <c r="P13" s="27">
        <f t="shared" si="6"/>
        <v>1.6666666666666667</v>
      </c>
      <c r="Q13" s="3">
        <v>37926</v>
      </c>
      <c r="R13" s="17">
        <f t="shared" si="7"/>
        <v>12</v>
      </c>
      <c r="S13" s="2">
        <f t="shared" si="8"/>
        <v>365</v>
      </c>
      <c r="T13" s="28">
        <f t="shared" si="9"/>
        <v>38291</v>
      </c>
    </row>
    <row r="14" spans="2:20" ht="12.75">
      <c r="B14" s="34" t="s">
        <v>15</v>
      </c>
      <c r="C14" s="33">
        <v>150</v>
      </c>
      <c r="D14" s="33">
        <v>4</v>
      </c>
      <c r="E14" s="26">
        <f t="shared" si="0"/>
        <v>37.5</v>
      </c>
      <c r="F14" s="27">
        <f t="shared" si="1"/>
        <v>3.125</v>
      </c>
      <c r="G14" s="3">
        <v>37987</v>
      </c>
      <c r="H14" s="17">
        <f t="shared" si="2"/>
        <v>48</v>
      </c>
      <c r="I14" s="2">
        <f t="shared" si="3"/>
        <v>1460</v>
      </c>
      <c r="J14" s="28">
        <f t="shared" si="4"/>
        <v>39447</v>
      </c>
      <c r="L14" s="34" t="s">
        <v>15</v>
      </c>
      <c r="M14" s="33">
        <v>150</v>
      </c>
      <c r="N14" s="33">
        <v>4</v>
      </c>
      <c r="O14" s="26">
        <f t="shared" si="5"/>
        <v>37.5</v>
      </c>
      <c r="P14" s="27">
        <f t="shared" si="6"/>
        <v>3.125</v>
      </c>
      <c r="Q14" s="3">
        <v>37987</v>
      </c>
      <c r="R14" s="17">
        <f t="shared" si="7"/>
        <v>48</v>
      </c>
      <c r="S14" s="2">
        <f t="shared" si="8"/>
        <v>1460</v>
      </c>
      <c r="T14" s="28">
        <f t="shared" si="9"/>
        <v>39447</v>
      </c>
    </row>
    <row r="15" spans="2:20" ht="12.75">
      <c r="B15" s="34" t="s">
        <v>16</v>
      </c>
      <c r="C15" s="33">
        <v>800</v>
      </c>
      <c r="D15" s="33">
        <v>4</v>
      </c>
      <c r="E15" s="26">
        <f t="shared" si="0"/>
        <v>200</v>
      </c>
      <c r="F15" s="27">
        <f t="shared" si="1"/>
        <v>16.666666666666668</v>
      </c>
      <c r="G15" s="3">
        <v>37773</v>
      </c>
      <c r="H15" s="17">
        <f t="shared" si="2"/>
        <v>48</v>
      </c>
      <c r="I15" s="2">
        <f t="shared" si="3"/>
        <v>1460</v>
      </c>
      <c r="J15" s="28">
        <f t="shared" si="4"/>
        <v>39233</v>
      </c>
      <c r="L15" s="34" t="s">
        <v>16</v>
      </c>
      <c r="M15" s="33">
        <v>800</v>
      </c>
      <c r="N15" s="33">
        <v>4</v>
      </c>
      <c r="O15" s="26">
        <f t="shared" si="5"/>
        <v>200</v>
      </c>
      <c r="P15" s="27">
        <f t="shared" si="6"/>
        <v>16.666666666666668</v>
      </c>
      <c r="Q15" s="3">
        <v>37773</v>
      </c>
      <c r="R15" s="17">
        <f t="shared" si="7"/>
        <v>48</v>
      </c>
      <c r="S15" s="2">
        <f t="shared" si="8"/>
        <v>1460</v>
      </c>
      <c r="T15" s="28">
        <f t="shared" si="9"/>
        <v>39233</v>
      </c>
    </row>
    <row r="16" spans="2:20" ht="12.75">
      <c r="B16" s="34" t="s">
        <v>18</v>
      </c>
      <c r="C16" s="33">
        <v>200</v>
      </c>
      <c r="D16" s="33">
        <v>1</v>
      </c>
      <c r="E16" s="26">
        <f t="shared" si="0"/>
        <v>200</v>
      </c>
      <c r="F16" s="27">
        <f t="shared" si="1"/>
        <v>16.666666666666668</v>
      </c>
      <c r="G16" s="3">
        <v>37987</v>
      </c>
      <c r="H16" s="17">
        <f t="shared" si="2"/>
        <v>12</v>
      </c>
      <c r="I16" s="2">
        <f t="shared" si="3"/>
        <v>365</v>
      </c>
      <c r="J16" s="28">
        <f t="shared" si="4"/>
        <v>38352</v>
      </c>
      <c r="L16" s="34" t="s">
        <v>18</v>
      </c>
      <c r="M16" s="33">
        <v>200</v>
      </c>
      <c r="N16" s="33">
        <v>1</v>
      </c>
      <c r="O16" s="26">
        <f t="shared" si="5"/>
        <v>200</v>
      </c>
      <c r="P16" s="27">
        <f t="shared" si="6"/>
        <v>16.666666666666668</v>
      </c>
      <c r="Q16" s="3">
        <v>37987</v>
      </c>
      <c r="R16" s="17">
        <f t="shared" si="7"/>
        <v>12</v>
      </c>
      <c r="S16" s="2">
        <f t="shared" si="8"/>
        <v>365</v>
      </c>
      <c r="T16" s="28">
        <f t="shared" si="9"/>
        <v>38352</v>
      </c>
    </row>
    <row r="17" spans="2:20" ht="12.75">
      <c r="B17" s="34" t="s">
        <v>20</v>
      </c>
      <c r="C17" s="33">
        <v>0</v>
      </c>
      <c r="D17" s="33">
        <v>1</v>
      </c>
      <c r="E17" s="26">
        <f t="shared" si="0"/>
        <v>0</v>
      </c>
      <c r="F17" s="27">
        <f t="shared" si="1"/>
        <v>0</v>
      </c>
      <c r="G17" s="3">
        <v>37987</v>
      </c>
      <c r="H17" s="17">
        <f t="shared" si="2"/>
        <v>12</v>
      </c>
      <c r="I17" s="2">
        <f t="shared" si="3"/>
        <v>365</v>
      </c>
      <c r="J17" s="28">
        <f t="shared" si="4"/>
        <v>38352</v>
      </c>
      <c r="L17" s="34" t="s">
        <v>20</v>
      </c>
      <c r="M17" s="33">
        <v>0</v>
      </c>
      <c r="N17" s="33">
        <v>1</v>
      </c>
      <c r="O17" s="26">
        <f t="shared" si="5"/>
        <v>0</v>
      </c>
      <c r="P17" s="27">
        <f t="shared" si="6"/>
        <v>0</v>
      </c>
      <c r="Q17" s="3">
        <v>37987</v>
      </c>
      <c r="R17" s="17">
        <f t="shared" si="7"/>
        <v>12</v>
      </c>
      <c r="S17" s="2">
        <f t="shared" si="8"/>
        <v>365</v>
      </c>
      <c r="T17" s="28">
        <f t="shared" si="9"/>
        <v>38352</v>
      </c>
    </row>
    <row r="18" spans="2:20" ht="12.75">
      <c r="B18" s="34" t="s">
        <v>22</v>
      </c>
      <c r="C18" s="33">
        <v>0</v>
      </c>
      <c r="D18" s="33">
        <v>1</v>
      </c>
      <c r="E18" s="26">
        <f t="shared" si="0"/>
        <v>0</v>
      </c>
      <c r="F18" s="27">
        <f t="shared" si="1"/>
        <v>0</v>
      </c>
      <c r="G18" s="3">
        <v>37987</v>
      </c>
      <c r="H18" s="17">
        <f t="shared" si="2"/>
        <v>12</v>
      </c>
      <c r="I18" s="2">
        <f t="shared" si="3"/>
        <v>365</v>
      </c>
      <c r="J18" s="28">
        <f t="shared" si="4"/>
        <v>38352</v>
      </c>
      <c r="K18" s="9"/>
      <c r="L18" s="34" t="s">
        <v>22</v>
      </c>
      <c r="M18" s="33">
        <v>0</v>
      </c>
      <c r="N18" s="33">
        <v>1</v>
      </c>
      <c r="O18" s="26">
        <f t="shared" si="5"/>
        <v>0</v>
      </c>
      <c r="P18" s="27">
        <f t="shared" si="6"/>
        <v>0</v>
      </c>
      <c r="Q18" s="3">
        <v>37987</v>
      </c>
      <c r="R18" s="17">
        <f t="shared" si="7"/>
        <v>12</v>
      </c>
      <c r="S18" s="2">
        <f t="shared" si="8"/>
        <v>365</v>
      </c>
      <c r="T18" s="28">
        <f t="shared" si="9"/>
        <v>38352</v>
      </c>
    </row>
    <row r="19" spans="2:20" ht="12.75">
      <c r="B19" s="34" t="s">
        <v>21</v>
      </c>
      <c r="C19" s="33">
        <v>0</v>
      </c>
      <c r="D19" s="33">
        <v>1</v>
      </c>
      <c r="E19" s="26">
        <f t="shared" si="0"/>
        <v>0</v>
      </c>
      <c r="F19" s="27">
        <f t="shared" si="1"/>
        <v>0</v>
      </c>
      <c r="G19" s="3">
        <v>37987</v>
      </c>
      <c r="H19" s="17">
        <f t="shared" si="2"/>
        <v>12</v>
      </c>
      <c r="I19" s="2">
        <f t="shared" si="3"/>
        <v>365</v>
      </c>
      <c r="J19" s="28">
        <f t="shared" si="4"/>
        <v>38352</v>
      </c>
      <c r="L19" s="34" t="s">
        <v>21</v>
      </c>
      <c r="M19" s="33">
        <v>0</v>
      </c>
      <c r="N19" s="33">
        <v>1</v>
      </c>
      <c r="O19" s="26">
        <f t="shared" si="5"/>
        <v>0</v>
      </c>
      <c r="P19" s="27">
        <f t="shared" si="6"/>
        <v>0</v>
      </c>
      <c r="Q19" s="3">
        <v>37987</v>
      </c>
      <c r="R19" s="17">
        <f t="shared" si="7"/>
        <v>12</v>
      </c>
      <c r="S19" s="2">
        <f t="shared" si="8"/>
        <v>365</v>
      </c>
      <c r="T19" s="28">
        <f t="shared" si="9"/>
        <v>38352</v>
      </c>
    </row>
    <row r="20" spans="2:20" ht="12.75">
      <c r="B20" s="34"/>
      <c r="C20" s="33"/>
      <c r="D20" s="33">
        <v>1</v>
      </c>
      <c r="E20" s="26">
        <f t="shared" si="0"/>
        <v>0</v>
      </c>
      <c r="F20" s="27">
        <f t="shared" si="1"/>
        <v>0</v>
      </c>
      <c r="G20" s="3">
        <v>37987</v>
      </c>
      <c r="H20" s="17">
        <f t="shared" si="2"/>
        <v>12</v>
      </c>
      <c r="I20" s="2">
        <f t="shared" si="3"/>
        <v>365</v>
      </c>
      <c r="J20" s="28">
        <f t="shared" si="4"/>
        <v>38352</v>
      </c>
      <c r="L20" s="34"/>
      <c r="M20" s="33"/>
      <c r="N20" s="33">
        <v>1</v>
      </c>
      <c r="O20" s="26">
        <f t="shared" si="5"/>
        <v>0</v>
      </c>
      <c r="P20" s="27">
        <f t="shared" si="6"/>
        <v>0</v>
      </c>
      <c r="Q20" s="3">
        <v>37987</v>
      </c>
      <c r="R20" s="17">
        <f t="shared" si="7"/>
        <v>12</v>
      </c>
      <c r="S20" s="2">
        <f t="shared" si="8"/>
        <v>365</v>
      </c>
      <c r="T20" s="28">
        <f t="shared" si="9"/>
        <v>38352</v>
      </c>
    </row>
    <row r="21" spans="2:20" ht="12.75">
      <c r="B21" s="34"/>
      <c r="C21" s="33"/>
      <c r="D21" s="33">
        <v>1</v>
      </c>
      <c r="E21" s="26">
        <f>C21/D21</f>
        <v>0</v>
      </c>
      <c r="F21" s="27">
        <f t="shared" si="1"/>
        <v>0</v>
      </c>
      <c r="G21" s="3">
        <v>37987</v>
      </c>
      <c r="H21" s="17">
        <f>D21*12</f>
        <v>12</v>
      </c>
      <c r="I21" s="2">
        <f t="shared" si="3"/>
        <v>365</v>
      </c>
      <c r="J21" s="28">
        <f>G21+I21</f>
        <v>38352</v>
      </c>
      <c r="L21" s="34"/>
      <c r="M21" s="33"/>
      <c r="N21" s="33"/>
      <c r="O21" s="26"/>
      <c r="P21" s="27"/>
      <c r="Q21" s="11"/>
      <c r="R21" s="17"/>
      <c r="S21" s="2"/>
      <c r="T21" s="28"/>
    </row>
    <row r="22" spans="2:20" ht="12.75">
      <c r="B22" s="34"/>
      <c r="C22" s="33"/>
      <c r="D22" s="33">
        <v>1</v>
      </c>
      <c r="E22" s="26">
        <f>C22/D22</f>
        <v>0</v>
      </c>
      <c r="F22" s="27">
        <f t="shared" si="1"/>
        <v>0</v>
      </c>
      <c r="G22" s="3">
        <v>37987</v>
      </c>
      <c r="H22" s="17">
        <f>D22*12</f>
        <v>12</v>
      </c>
      <c r="I22" s="2">
        <f t="shared" si="3"/>
        <v>365</v>
      </c>
      <c r="J22" s="28">
        <f>G22+I22</f>
        <v>38352</v>
      </c>
      <c r="L22" s="34"/>
      <c r="M22" s="33"/>
      <c r="N22" s="33"/>
      <c r="O22" s="26"/>
      <c r="P22" s="27"/>
      <c r="Q22" s="11"/>
      <c r="R22" s="17"/>
      <c r="S22" s="2"/>
      <c r="T22" s="28"/>
    </row>
    <row r="23" spans="2:20" ht="12.75">
      <c r="B23" s="29"/>
      <c r="L23" s="29"/>
      <c r="P23" s="19"/>
      <c r="Q23" s="20"/>
      <c r="S23" s="21"/>
      <c r="T23" s="19"/>
    </row>
    <row r="24" spans="2:20" ht="12.75">
      <c r="B24" s="29"/>
      <c r="D24" s="16" t="s">
        <v>13</v>
      </c>
      <c r="E24" s="26">
        <f>SUM(E8:E20)</f>
        <v>1507.5</v>
      </c>
      <c r="F24" s="27">
        <f>SUM(F8:F20)</f>
        <v>125.62500000000001</v>
      </c>
      <c r="L24" s="29"/>
      <c r="N24" s="16" t="s">
        <v>13</v>
      </c>
      <c r="O24" s="26">
        <f>SUM(O8:O20)</f>
        <v>1757.5</v>
      </c>
      <c r="P24" s="27">
        <f>SUM(P8:P20)</f>
        <v>146.45833333333331</v>
      </c>
      <c r="Q24" s="20"/>
      <c r="S24" s="21"/>
      <c r="T24" s="19"/>
    </row>
    <row r="25" spans="4:6" ht="12.75">
      <c r="D25" s="16"/>
      <c r="E25" s="26"/>
      <c r="F25" s="27"/>
    </row>
    <row r="26" spans="2:12" ht="12.75">
      <c r="B26" s="17"/>
      <c r="E26" s="26"/>
      <c r="F26" s="27"/>
      <c r="L26" s="16"/>
    </row>
    <row r="27" spans="4:6" ht="12.75">
      <c r="D27" s="16"/>
      <c r="E27" s="26"/>
      <c r="F27" s="27"/>
    </row>
    <row r="28" spans="4:6" ht="12.75">
      <c r="D28" s="16"/>
      <c r="E28" s="26"/>
      <c r="F28" s="27"/>
    </row>
    <row r="29" spans="2:20" ht="12.75">
      <c r="B29" s="30" t="s">
        <v>25</v>
      </c>
      <c r="C29" s="30"/>
      <c r="D29" s="30"/>
      <c r="E29" s="30"/>
      <c r="F29" s="30"/>
      <c r="G29" s="30"/>
      <c r="H29" s="30"/>
      <c r="I29" s="30"/>
      <c r="J29" s="30"/>
      <c r="L29" s="30" t="s">
        <v>26</v>
      </c>
      <c r="M29" s="30"/>
      <c r="N29" s="30"/>
      <c r="O29" s="30"/>
      <c r="P29" s="30"/>
      <c r="Q29" s="30"/>
      <c r="R29" s="30"/>
      <c r="S29" s="30"/>
      <c r="T29" s="30"/>
    </row>
    <row r="30" spans="12:20" ht="12.75">
      <c r="L30" s="16"/>
      <c r="P30" s="19"/>
      <c r="Q30" s="20"/>
      <c r="S30" s="21"/>
      <c r="T30" s="19"/>
    </row>
    <row r="31" spans="2:20" ht="12.75">
      <c r="B31" s="16" t="s">
        <v>0</v>
      </c>
      <c r="C31" s="16" t="s">
        <v>1</v>
      </c>
      <c r="D31" s="16" t="s">
        <v>3</v>
      </c>
      <c r="E31" s="25" t="s">
        <v>8</v>
      </c>
      <c r="F31" s="19" t="s">
        <v>9</v>
      </c>
      <c r="G31" s="10" t="s">
        <v>4</v>
      </c>
      <c r="H31" s="7" t="s">
        <v>6</v>
      </c>
      <c r="I31" s="7" t="s">
        <v>7</v>
      </c>
      <c r="J31" s="19" t="s">
        <v>5</v>
      </c>
      <c r="L31" s="16" t="s">
        <v>0</v>
      </c>
      <c r="M31" s="16" t="s">
        <v>1</v>
      </c>
      <c r="N31" s="16" t="s">
        <v>3</v>
      </c>
      <c r="O31" s="25" t="s">
        <v>8</v>
      </c>
      <c r="P31" s="19" t="s">
        <v>9</v>
      </c>
      <c r="Q31" s="10" t="s">
        <v>4</v>
      </c>
      <c r="R31" s="7" t="s">
        <v>6</v>
      </c>
      <c r="S31" s="7" t="s">
        <v>7</v>
      </c>
      <c r="T31" s="19" t="s">
        <v>5</v>
      </c>
    </row>
    <row r="32" spans="3:20" ht="12.75">
      <c r="C32" s="16"/>
      <c r="D32" s="16"/>
      <c r="E32" s="25"/>
      <c r="G32" s="10"/>
      <c r="H32" s="7"/>
      <c r="I32" s="8"/>
      <c r="L32" s="16"/>
      <c r="M32" s="16"/>
      <c r="N32" s="16"/>
      <c r="O32" s="25"/>
      <c r="P32" s="19"/>
      <c r="Q32" s="10"/>
      <c r="R32" s="7"/>
      <c r="S32" s="8"/>
      <c r="T32" s="19"/>
    </row>
    <row r="33" spans="2:20" ht="12.75">
      <c r="B33" s="31" t="s">
        <v>17</v>
      </c>
      <c r="C33" s="32">
        <v>10000</v>
      </c>
      <c r="D33" s="33">
        <v>10</v>
      </c>
      <c r="E33" s="26">
        <f aca="true" t="shared" si="10" ref="E33:E45">C33/D33</f>
        <v>1000</v>
      </c>
      <c r="F33" s="27">
        <f aca="true" t="shared" si="11" ref="F33:F47">E33/12</f>
        <v>83.33333333333333</v>
      </c>
      <c r="G33" s="3">
        <v>37926</v>
      </c>
      <c r="H33" s="17">
        <f aca="true" t="shared" si="12" ref="H33:H45">D33*12</f>
        <v>120</v>
      </c>
      <c r="I33" s="2">
        <f aca="true" t="shared" si="13" ref="I33:I47">(365/12)*H33</f>
        <v>3650</v>
      </c>
      <c r="J33" s="28">
        <f aca="true" t="shared" si="14" ref="J33:J45">G33+I33</f>
        <v>41576</v>
      </c>
      <c r="L33" s="31" t="s">
        <v>17</v>
      </c>
      <c r="M33" s="32">
        <v>12500</v>
      </c>
      <c r="N33" s="33">
        <v>10</v>
      </c>
      <c r="O33" s="26">
        <f aca="true" t="shared" si="15" ref="O33:O47">M33/N33</f>
        <v>1250</v>
      </c>
      <c r="P33" s="27">
        <f aca="true" t="shared" si="16" ref="P33:P47">O33/12</f>
        <v>104.16666666666667</v>
      </c>
      <c r="Q33" s="3">
        <v>37926</v>
      </c>
      <c r="R33" s="17">
        <f aca="true" t="shared" si="17" ref="R33:R47">N33*12</f>
        <v>120</v>
      </c>
      <c r="S33" s="2">
        <f aca="true" t="shared" si="18" ref="S33:S47">(365/12)*R33</f>
        <v>3650</v>
      </c>
      <c r="T33" s="28">
        <f aca="true" t="shared" si="19" ref="T33:T47">Q33+S33</f>
        <v>41576</v>
      </c>
    </row>
    <row r="34" spans="2:20" ht="12.75">
      <c r="B34" s="34" t="s">
        <v>2</v>
      </c>
      <c r="C34" s="33">
        <v>700</v>
      </c>
      <c r="D34" s="33">
        <v>4</v>
      </c>
      <c r="E34" s="26">
        <f t="shared" si="10"/>
        <v>175</v>
      </c>
      <c r="F34" s="27">
        <f t="shared" si="11"/>
        <v>14.583333333333334</v>
      </c>
      <c r="G34" s="3">
        <v>37926</v>
      </c>
      <c r="H34" s="17">
        <f t="shared" si="12"/>
        <v>48</v>
      </c>
      <c r="I34" s="2">
        <f t="shared" si="13"/>
        <v>1460</v>
      </c>
      <c r="J34" s="28">
        <f t="shared" si="14"/>
        <v>39386</v>
      </c>
      <c r="L34" s="34" t="s">
        <v>2</v>
      </c>
      <c r="M34" s="33">
        <v>700</v>
      </c>
      <c r="N34" s="33">
        <v>4</v>
      </c>
      <c r="O34" s="26">
        <f t="shared" si="15"/>
        <v>175</v>
      </c>
      <c r="P34" s="27">
        <f t="shared" si="16"/>
        <v>14.583333333333334</v>
      </c>
      <c r="Q34" s="3">
        <v>37926</v>
      </c>
      <c r="R34" s="17">
        <f t="shared" si="17"/>
        <v>48</v>
      </c>
      <c r="S34" s="2">
        <f t="shared" si="18"/>
        <v>1460</v>
      </c>
      <c r="T34" s="28">
        <f t="shared" si="19"/>
        <v>39386</v>
      </c>
    </row>
    <row r="35" spans="2:20" ht="12.75">
      <c r="B35" s="34" t="s">
        <v>14</v>
      </c>
      <c r="C35" s="33">
        <v>0</v>
      </c>
      <c r="D35" s="33">
        <v>4</v>
      </c>
      <c r="E35" s="26">
        <f t="shared" si="10"/>
        <v>0</v>
      </c>
      <c r="F35" s="27">
        <f t="shared" si="11"/>
        <v>0</v>
      </c>
      <c r="G35" s="3">
        <v>37926</v>
      </c>
      <c r="H35" s="17">
        <f t="shared" si="12"/>
        <v>48</v>
      </c>
      <c r="I35" s="2">
        <f t="shared" si="13"/>
        <v>1460</v>
      </c>
      <c r="J35" s="28">
        <f t="shared" si="14"/>
        <v>39386</v>
      </c>
      <c r="L35" s="34" t="s">
        <v>14</v>
      </c>
      <c r="M35" s="33">
        <v>0</v>
      </c>
      <c r="N35" s="33">
        <v>4</v>
      </c>
      <c r="O35" s="26">
        <f t="shared" si="15"/>
        <v>0</v>
      </c>
      <c r="P35" s="27">
        <f t="shared" si="16"/>
        <v>0</v>
      </c>
      <c r="Q35" s="3">
        <v>37926</v>
      </c>
      <c r="R35" s="17">
        <f t="shared" si="17"/>
        <v>48</v>
      </c>
      <c r="S35" s="2">
        <f t="shared" si="18"/>
        <v>1460</v>
      </c>
      <c r="T35" s="28">
        <f t="shared" si="19"/>
        <v>39386</v>
      </c>
    </row>
    <row r="36" spans="2:20" ht="12.75">
      <c r="B36" s="34" t="s">
        <v>10</v>
      </c>
      <c r="C36" s="33">
        <v>700</v>
      </c>
      <c r="D36" s="33">
        <v>3</v>
      </c>
      <c r="E36" s="26">
        <f t="shared" si="10"/>
        <v>233.33333333333334</v>
      </c>
      <c r="F36" s="27">
        <f t="shared" si="11"/>
        <v>19.444444444444446</v>
      </c>
      <c r="G36" s="3">
        <v>37909</v>
      </c>
      <c r="H36" s="17">
        <f t="shared" si="12"/>
        <v>36</v>
      </c>
      <c r="I36" s="2">
        <f t="shared" si="13"/>
        <v>1095</v>
      </c>
      <c r="J36" s="28">
        <f t="shared" si="14"/>
        <v>39004</v>
      </c>
      <c r="L36" s="34" t="s">
        <v>10</v>
      </c>
      <c r="M36" s="33">
        <v>700</v>
      </c>
      <c r="N36" s="33">
        <v>3</v>
      </c>
      <c r="O36" s="26">
        <f t="shared" si="15"/>
        <v>233.33333333333334</v>
      </c>
      <c r="P36" s="27">
        <f t="shared" si="16"/>
        <v>19.444444444444446</v>
      </c>
      <c r="Q36" s="3">
        <v>37909</v>
      </c>
      <c r="R36" s="17">
        <f t="shared" si="17"/>
        <v>36</v>
      </c>
      <c r="S36" s="2">
        <f t="shared" si="18"/>
        <v>1095</v>
      </c>
      <c r="T36" s="28">
        <f t="shared" si="19"/>
        <v>39004</v>
      </c>
    </row>
    <row r="37" spans="2:20" ht="12.75">
      <c r="B37" s="34" t="s">
        <v>11</v>
      </c>
      <c r="C37" s="33">
        <v>200</v>
      </c>
      <c r="D37" s="33">
        <v>3</v>
      </c>
      <c r="E37" s="26">
        <f t="shared" si="10"/>
        <v>66.66666666666667</v>
      </c>
      <c r="F37" s="27">
        <f t="shared" si="11"/>
        <v>5.555555555555556</v>
      </c>
      <c r="G37" s="3">
        <v>37909</v>
      </c>
      <c r="H37" s="17">
        <f t="shared" si="12"/>
        <v>36</v>
      </c>
      <c r="I37" s="2">
        <f t="shared" si="13"/>
        <v>1095</v>
      </c>
      <c r="J37" s="28">
        <f t="shared" si="14"/>
        <v>39004</v>
      </c>
      <c r="L37" s="34" t="s">
        <v>11</v>
      </c>
      <c r="M37" s="33">
        <v>200</v>
      </c>
      <c r="N37" s="33">
        <v>3</v>
      </c>
      <c r="O37" s="26">
        <f t="shared" si="15"/>
        <v>66.66666666666667</v>
      </c>
      <c r="P37" s="27">
        <f t="shared" si="16"/>
        <v>5.555555555555556</v>
      </c>
      <c r="Q37" s="3">
        <v>37909</v>
      </c>
      <c r="R37" s="17">
        <f t="shared" si="17"/>
        <v>36</v>
      </c>
      <c r="S37" s="2">
        <f t="shared" si="18"/>
        <v>1095</v>
      </c>
      <c r="T37" s="28">
        <f t="shared" si="19"/>
        <v>39004</v>
      </c>
    </row>
    <row r="38" spans="2:20" ht="12.75">
      <c r="B38" s="34" t="s">
        <v>12</v>
      </c>
      <c r="C38" s="33">
        <v>20</v>
      </c>
      <c r="D38" s="33">
        <v>1</v>
      </c>
      <c r="E38" s="26">
        <f t="shared" si="10"/>
        <v>20</v>
      </c>
      <c r="F38" s="27">
        <f t="shared" si="11"/>
        <v>1.6666666666666667</v>
      </c>
      <c r="G38" s="3">
        <v>37926</v>
      </c>
      <c r="H38" s="17">
        <f t="shared" si="12"/>
        <v>12</v>
      </c>
      <c r="I38" s="2">
        <f t="shared" si="13"/>
        <v>365</v>
      </c>
      <c r="J38" s="28">
        <f t="shared" si="14"/>
        <v>38291</v>
      </c>
      <c r="L38" s="34" t="s">
        <v>12</v>
      </c>
      <c r="M38" s="33">
        <v>20</v>
      </c>
      <c r="N38" s="33">
        <v>1</v>
      </c>
      <c r="O38" s="26">
        <f t="shared" si="15"/>
        <v>20</v>
      </c>
      <c r="P38" s="27">
        <f t="shared" si="16"/>
        <v>1.6666666666666667</v>
      </c>
      <c r="Q38" s="3">
        <v>37926</v>
      </c>
      <c r="R38" s="17">
        <f t="shared" si="17"/>
        <v>12</v>
      </c>
      <c r="S38" s="2">
        <f t="shared" si="18"/>
        <v>365</v>
      </c>
      <c r="T38" s="28">
        <f t="shared" si="19"/>
        <v>38291</v>
      </c>
    </row>
    <row r="39" spans="2:20" ht="12.75">
      <c r="B39" s="34" t="s">
        <v>15</v>
      </c>
      <c r="C39" s="33">
        <v>150</v>
      </c>
      <c r="D39" s="33">
        <v>4</v>
      </c>
      <c r="E39" s="26">
        <f t="shared" si="10"/>
        <v>37.5</v>
      </c>
      <c r="F39" s="27">
        <f t="shared" si="11"/>
        <v>3.125</v>
      </c>
      <c r="G39" s="3">
        <v>37987</v>
      </c>
      <c r="H39" s="17">
        <f t="shared" si="12"/>
        <v>48</v>
      </c>
      <c r="I39" s="2">
        <f t="shared" si="13"/>
        <v>1460</v>
      </c>
      <c r="J39" s="28">
        <f t="shared" si="14"/>
        <v>39447</v>
      </c>
      <c r="L39" s="34" t="s">
        <v>15</v>
      </c>
      <c r="M39" s="33">
        <v>150</v>
      </c>
      <c r="N39" s="33">
        <v>4</v>
      </c>
      <c r="O39" s="26">
        <f t="shared" si="15"/>
        <v>37.5</v>
      </c>
      <c r="P39" s="27">
        <f t="shared" si="16"/>
        <v>3.125</v>
      </c>
      <c r="Q39" s="3">
        <v>37987</v>
      </c>
      <c r="R39" s="17">
        <f t="shared" si="17"/>
        <v>48</v>
      </c>
      <c r="S39" s="2">
        <f t="shared" si="18"/>
        <v>1460</v>
      </c>
      <c r="T39" s="28">
        <f t="shared" si="19"/>
        <v>39447</v>
      </c>
    </row>
    <row r="40" spans="2:20" ht="12.75">
      <c r="B40" s="34" t="s">
        <v>16</v>
      </c>
      <c r="C40" s="33">
        <v>0</v>
      </c>
      <c r="D40" s="33">
        <v>4</v>
      </c>
      <c r="E40" s="26">
        <f t="shared" si="10"/>
        <v>0</v>
      </c>
      <c r="F40" s="27">
        <f t="shared" si="11"/>
        <v>0</v>
      </c>
      <c r="G40" s="3">
        <v>37773</v>
      </c>
      <c r="H40" s="17">
        <f t="shared" si="12"/>
        <v>48</v>
      </c>
      <c r="I40" s="2">
        <f t="shared" si="13"/>
        <v>1460</v>
      </c>
      <c r="J40" s="28">
        <f t="shared" si="14"/>
        <v>39233</v>
      </c>
      <c r="L40" s="34" t="s">
        <v>16</v>
      </c>
      <c r="M40" s="33">
        <v>0</v>
      </c>
      <c r="N40" s="33">
        <v>4</v>
      </c>
      <c r="O40" s="26">
        <f t="shared" si="15"/>
        <v>0</v>
      </c>
      <c r="P40" s="27">
        <f t="shared" si="16"/>
        <v>0</v>
      </c>
      <c r="Q40" s="3">
        <v>37773</v>
      </c>
      <c r="R40" s="17">
        <f t="shared" si="17"/>
        <v>48</v>
      </c>
      <c r="S40" s="2">
        <f t="shared" si="18"/>
        <v>1460</v>
      </c>
      <c r="T40" s="28">
        <f t="shared" si="19"/>
        <v>39233</v>
      </c>
    </row>
    <row r="41" spans="2:20" ht="12.75">
      <c r="B41" s="34" t="s">
        <v>18</v>
      </c>
      <c r="C41" s="33">
        <v>600</v>
      </c>
      <c r="D41" s="33">
        <v>1</v>
      </c>
      <c r="E41" s="26">
        <f t="shared" si="10"/>
        <v>600</v>
      </c>
      <c r="F41" s="27">
        <f t="shared" si="11"/>
        <v>50</v>
      </c>
      <c r="G41" s="3">
        <v>37987</v>
      </c>
      <c r="H41" s="17">
        <f t="shared" si="12"/>
        <v>12</v>
      </c>
      <c r="I41" s="2">
        <f t="shared" si="13"/>
        <v>365</v>
      </c>
      <c r="J41" s="28">
        <f t="shared" si="14"/>
        <v>38352</v>
      </c>
      <c r="L41" s="34" t="s">
        <v>18</v>
      </c>
      <c r="M41" s="33">
        <v>600</v>
      </c>
      <c r="N41" s="33">
        <v>1</v>
      </c>
      <c r="O41" s="26">
        <f t="shared" si="15"/>
        <v>600</v>
      </c>
      <c r="P41" s="27">
        <f t="shared" si="16"/>
        <v>50</v>
      </c>
      <c r="Q41" s="3">
        <v>37987</v>
      </c>
      <c r="R41" s="17">
        <f t="shared" si="17"/>
        <v>12</v>
      </c>
      <c r="S41" s="2">
        <f t="shared" si="18"/>
        <v>365</v>
      </c>
      <c r="T41" s="28">
        <f t="shared" si="19"/>
        <v>38352</v>
      </c>
    </row>
    <row r="42" spans="2:20" ht="12.75">
      <c r="B42" s="34" t="s">
        <v>20</v>
      </c>
      <c r="C42" s="33">
        <v>700</v>
      </c>
      <c r="D42" s="33">
        <v>1</v>
      </c>
      <c r="E42" s="26">
        <f t="shared" si="10"/>
        <v>700</v>
      </c>
      <c r="F42" s="27">
        <f t="shared" si="11"/>
        <v>58.333333333333336</v>
      </c>
      <c r="G42" s="3">
        <v>37987</v>
      </c>
      <c r="H42" s="17">
        <f t="shared" si="12"/>
        <v>12</v>
      </c>
      <c r="I42" s="2">
        <f t="shared" si="13"/>
        <v>365</v>
      </c>
      <c r="J42" s="28">
        <f t="shared" si="14"/>
        <v>38352</v>
      </c>
      <c r="L42" s="34" t="s">
        <v>20</v>
      </c>
      <c r="M42" s="33">
        <v>700</v>
      </c>
      <c r="N42" s="33">
        <v>1</v>
      </c>
      <c r="O42" s="26">
        <f t="shared" si="15"/>
        <v>700</v>
      </c>
      <c r="P42" s="27">
        <f t="shared" si="16"/>
        <v>58.333333333333336</v>
      </c>
      <c r="Q42" s="3">
        <v>37987</v>
      </c>
      <c r="R42" s="17">
        <f t="shared" si="17"/>
        <v>12</v>
      </c>
      <c r="S42" s="2">
        <f t="shared" si="18"/>
        <v>365</v>
      </c>
      <c r="T42" s="28">
        <f t="shared" si="19"/>
        <v>38352</v>
      </c>
    </row>
    <row r="43" spans="2:20" ht="12.75">
      <c r="B43" s="34" t="s">
        <v>22</v>
      </c>
      <c r="C43" s="33">
        <v>1000</v>
      </c>
      <c r="D43" s="33">
        <v>5</v>
      </c>
      <c r="E43" s="26">
        <f t="shared" si="10"/>
        <v>200</v>
      </c>
      <c r="F43" s="27">
        <f t="shared" si="11"/>
        <v>16.666666666666668</v>
      </c>
      <c r="G43" s="3">
        <v>37987</v>
      </c>
      <c r="H43" s="17">
        <f t="shared" si="12"/>
        <v>60</v>
      </c>
      <c r="I43" s="2">
        <f t="shared" si="13"/>
        <v>1825</v>
      </c>
      <c r="J43" s="28">
        <f t="shared" si="14"/>
        <v>39812</v>
      </c>
      <c r="L43" s="34" t="s">
        <v>22</v>
      </c>
      <c r="M43" s="33">
        <v>1000</v>
      </c>
      <c r="N43" s="33">
        <v>5</v>
      </c>
      <c r="O43" s="26">
        <f t="shared" si="15"/>
        <v>200</v>
      </c>
      <c r="P43" s="27">
        <f t="shared" si="16"/>
        <v>16.666666666666668</v>
      </c>
      <c r="Q43" s="3">
        <v>37987</v>
      </c>
      <c r="R43" s="17">
        <f t="shared" si="17"/>
        <v>60</v>
      </c>
      <c r="S43" s="2">
        <f t="shared" si="18"/>
        <v>1825</v>
      </c>
      <c r="T43" s="28">
        <f t="shared" si="19"/>
        <v>39812</v>
      </c>
    </row>
    <row r="44" spans="2:20" ht="12.75">
      <c r="B44" s="34" t="s">
        <v>21</v>
      </c>
      <c r="C44" s="33">
        <v>100</v>
      </c>
      <c r="D44" s="33">
        <v>5</v>
      </c>
      <c r="E44" s="26">
        <f t="shared" si="10"/>
        <v>20</v>
      </c>
      <c r="F44" s="27">
        <f t="shared" si="11"/>
        <v>1.6666666666666667</v>
      </c>
      <c r="G44" s="3">
        <v>37987</v>
      </c>
      <c r="H44" s="17">
        <f t="shared" si="12"/>
        <v>60</v>
      </c>
      <c r="I44" s="2">
        <f t="shared" si="13"/>
        <v>1825</v>
      </c>
      <c r="J44" s="28">
        <f t="shared" si="14"/>
        <v>39812</v>
      </c>
      <c r="L44" s="34" t="s">
        <v>21</v>
      </c>
      <c r="M44" s="33">
        <v>100</v>
      </c>
      <c r="N44" s="33">
        <v>5</v>
      </c>
      <c r="O44" s="26">
        <f t="shared" si="15"/>
        <v>20</v>
      </c>
      <c r="P44" s="27">
        <f t="shared" si="16"/>
        <v>1.6666666666666667</v>
      </c>
      <c r="Q44" s="3">
        <v>37987</v>
      </c>
      <c r="R44" s="17">
        <f t="shared" si="17"/>
        <v>60</v>
      </c>
      <c r="S44" s="2">
        <f t="shared" si="18"/>
        <v>1825</v>
      </c>
      <c r="T44" s="28">
        <f t="shared" si="19"/>
        <v>39812</v>
      </c>
    </row>
    <row r="45" spans="2:20" ht="12.75">
      <c r="B45" s="34"/>
      <c r="C45" s="33"/>
      <c r="D45" s="33">
        <v>1</v>
      </c>
      <c r="E45" s="26">
        <f t="shared" si="10"/>
        <v>0</v>
      </c>
      <c r="F45" s="27">
        <f t="shared" si="11"/>
        <v>0</v>
      </c>
      <c r="G45" s="3">
        <v>37987</v>
      </c>
      <c r="H45" s="17">
        <f t="shared" si="12"/>
        <v>12</v>
      </c>
      <c r="I45" s="2">
        <f t="shared" si="13"/>
        <v>365</v>
      </c>
      <c r="J45" s="28">
        <f t="shared" si="14"/>
        <v>38352</v>
      </c>
      <c r="L45" s="34"/>
      <c r="M45" s="33"/>
      <c r="N45" s="33">
        <v>1</v>
      </c>
      <c r="O45" s="26">
        <f t="shared" si="15"/>
        <v>0</v>
      </c>
      <c r="P45" s="27">
        <f t="shared" si="16"/>
        <v>0</v>
      </c>
      <c r="Q45" s="3">
        <v>37987</v>
      </c>
      <c r="R45" s="17">
        <f t="shared" si="17"/>
        <v>12</v>
      </c>
      <c r="S45" s="2">
        <f t="shared" si="18"/>
        <v>365</v>
      </c>
      <c r="T45" s="28">
        <f t="shared" si="19"/>
        <v>38352</v>
      </c>
    </row>
    <row r="46" spans="2:20" ht="12.75">
      <c r="B46" s="34"/>
      <c r="C46" s="33"/>
      <c r="D46" s="33">
        <v>1</v>
      </c>
      <c r="E46" s="26">
        <f>C46/D46</f>
        <v>0</v>
      </c>
      <c r="F46" s="27">
        <f t="shared" si="11"/>
        <v>0</v>
      </c>
      <c r="G46" s="3">
        <v>37987</v>
      </c>
      <c r="H46" s="17">
        <f>D46*12</f>
        <v>12</v>
      </c>
      <c r="I46" s="2">
        <f t="shared" si="13"/>
        <v>365</v>
      </c>
      <c r="J46" s="28">
        <f>G46+I46</f>
        <v>38352</v>
      </c>
      <c r="L46" s="34"/>
      <c r="M46" s="33"/>
      <c r="N46" s="33">
        <v>1</v>
      </c>
      <c r="O46" s="26">
        <f t="shared" si="15"/>
        <v>0</v>
      </c>
      <c r="P46" s="27">
        <f t="shared" si="16"/>
        <v>0</v>
      </c>
      <c r="Q46" s="3">
        <v>37987</v>
      </c>
      <c r="R46" s="17">
        <f t="shared" si="17"/>
        <v>12</v>
      </c>
      <c r="S46" s="2">
        <f t="shared" si="18"/>
        <v>365</v>
      </c>
      <c r="T46" s="28">
        <f t="shared" si="19"/>
        <v>38352</v>
      </c>
    </row>
    <row r="47" spans="2:20" ht="12.75">
      <c r="B47" s="34"/>
      <c r="C47" s="33"/>
      <c r="D47" s="33">
        <v>1</v>
      </c>
      <c r="E47" s="26">
        <f>C47/D47</f>
        <v>0</v>
      </c>
      <c r="F47" s="27">
        <f t="shared" si="11"/>
        <v>0</v>
      </c>
      <c r="G47" s="3">
        <v>37987</v>
      </c>
      <c r="H47" s="17">
        <f>D47*12</f>
        <v>12</v>
      </c>
      <c r="I47" s="2">
        <f t="shared" si="13"/>
        <v>365</v>
      </c>
      <c r="J47" s="28">
        <f>G47+I47</f>
        <v>38352</v>
      </c>
      <c r="L47" s="34"/>
      <c r="M47" s="33"/>
      <c r="N47" s="33">
        <v>1</v>
      </c>
      <c r="O47" s="26">
        <f t="shared" si="15"/>
        <v>0</v>
      </c>
      <c r="P47" s="27">
        <f t="shared" si="16"/>
        <v>0</v>
      </c>
      <c r="Q47" s="3">
        <v>37987</v>
      </c>
      <c r="R47" s="17">
        <f t="shared" si="17"/>
        <v>12</v>
      </c>
      <c r="S47" s="2">
        <f t="shared" si="18"/>
        <v>365</v>
      </c>
      <c r="T47" s="28">
        <f t="shared" si="19"/>
        <v>38352</v>
      </c>
    </row>
    <row r="48" spans="2:20" ht="12.75">
      <c r="B48" s="29"/>
      <c r="L48" s="29"/>
      <c r="P48" s="19"/>
      <c r="Q48" s="20"/>
      <c r="S48" s="21"/>
      <c r="T48" s="19"/>
    </row>
    <row r="49" spans="2:20" ht="12.75">
      <c r="B49" s="29"/>
      <c r="D49" s="16" t="s">
        <v>13</v>
      </c>
      <c r="E49" s="26">
        <f>SUM(E33:E45)</f>
        <v>3052.5</v>
      </c>
      <c r="F49" s="27">
        <f>SUM(F33:F45)</f>
        <v>254.37499999999997</v>
      </c>
      <c r="L49" s="29"/>
      <c r="N49" s="16" t="s">
        <v>13</v>
      </c>
      <c r="O49" s="26">
        <f>SUM(O33:O45)</f>
        <v>3302.5</v>
      </c>
      <c r="P49" s="27">
        <f>SUM(P33:P45)</f>
        <v>275.20833333333337</v>
      </c>
      <c r="Q49" s="20"/>
      <c r="S49" s="21"/>
      <c r="T49" s="19"/>
    </row>
    <row r="51" ht="12.75">
      <c r="L51" s="16"/>
    </row>
  </sheetData>
  <sheetProtection sheet="1" objects="1" scenarios="1"/>
  <mergeCells count="5">
    <mergeCell ref="B2:C2"/>
    <mergeCell ref="B29:J29"/>
    <mergeCell ref="B4:J4"/>
    <mergeCell ref="L29:T29"/>
    <mergeCell ref="L4:T4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6"/>
  <sheetViews>
    <sheetView tabSelected="1" zoomScale="90" zoomScaleNormal="90" workbookViewId="0" topLeftCell="A1">
      <selection activeCell="B4" sqref="B4"/>
    </sheetView>
  </sheetViews>
  <sheetFormatPr defaultColWidth="9.140625" defaultRowHeight="12.75"/>
  <cols>
    <col min="1" max="1" width="2.00390625" style="36" customWidth="1"/>
    <col min="2" max="2" width="13.7109375" style="35" bestFit="1" customWidth="1"/>
    <col min="3" max="3" width="6.28125" style="36" bestFit="1" customWidth="1"/>
    <col min="4" max="4" width="13.7109375" style="36" bestFit="1" customWidth="1"/>
    <col min="5" max="5" width="11.57421875" style="36" bestFit="1" customWidth="1"/>
    <col min="6" max="6" width="10.421875" style="37" bestFit="1" customWidth="1"/>
    <col min="7" max="7" width="10.421875" style="38" bestFit="1" customWidth="1"/>
    <col min="8" max="8" width="9.00390625" style="36" bestFit="1" customWidth="1"/>
    <col min="9" max="9" width="6.00390625" style="39" bestFit="1" customWidth="1"/>
    <col min="10" max="10" width="13.57421875" style="37" customWidth="1"/>
    <col min="11" max="11" width="7.28125" style="40" customWidth="1"/>
    <col min="12" max="12" width="16.57421875" style="36" customWidth="1"/>
    <col min="13" max="16384" width="13.7109375" style="36" customWidth="1"/>
  </cols>
  <sheetData>
    <row r="1" ht="13.5" thickBot="1"/>
    <row r="2" spans="2:17" ht="18.75" customHeight="1" thickBot="1">
      <c r="B2" s="41" t="s">
        <v>30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ht="13.5" thickBot="1">
      <c r="L3" s="44"/>
    </row>
    <row r="4" spans="3:17" ht="13.5" thickBot="1">
      <c r="C4" s="45"/>
      <c r="D4" s="45"/>
      <c r="E4" s="45"/>
      <c r="F4" s="45"/>
      <c r="G4" s="45"/>
      <c r="H4" s="45"/>
      <c r="I4" s="45"/>
      <c r="J4" s="45"/>
      <c r="K4" s="45"/>
      <c r="L4" s="46" t="s">
        <v>27</v>
      </c>
      <c r="M4" s="46" t="s">
        <v>27</v>
      </c>
      <c r="N4" s="46" t="s">
        <v>27</v>
      </c>
      <c r="O4" s="46" t="s">
        <v>27</v>
      </c>
      <c r="P4" s="46" t="s">
        <v>27</v>
      </c>
      <c r="Q4" s="46" t="s">
        <v>27</v>
      </c>
    </row>
    <row r="5" spans="5:17" ht="20.25" customHeight="1" thickBot="1">
      <c r="E5" s="22" t="s">
        <v>29</v>
      </c>
      <c r="F5" s="23"/>
      <c r="K5" s="47"/>
      <c r="L5" s="89">
        <v>37987</v>
      </c>
      <c r="M5" s="89">
        <v>38353</v>
      </c>
      <c r="N5" s="89">
        <v>38718</v>
      </c>
      <c r="O5" s="89">
        <v>39083</v>
      </c>
      <c r="P5" s="89">
        <v>39448</v>
      </c>
      <c r="Q5" s="89">
        <v>39814</v>
      </c>
    </row>
    <row r="6" spans="4:17" ht="13.5" thickBot="1">
      <c r="D6" s="36" t="s">
        <v>32</v>
      </c>
      <c r="L6" s="97">
        <v>0</v>
      </c>
      <c r="M6" s="97">
        <v>1</v>
      </c>
      <c r="N6" s="97">
        <v>2</v>
      </c>
      <c r="O6" s="97">
        <v>3</v>
      </c>
      <c r="P6" s="97">
        <v>4</v>
      </c>
      <c r="Q6" s="97">
        <v>5</v>
      </c>
    </row>
    <row r="7" spans="2:17" s="35" customFormat="1" ht="13.5" thickBot="1">
      <c r="B7" s="94" t="s">
        <v>0</v>
      </c>
      <c r="C7" s="95" t="s">
        <v>1</v>
      </c>
      <c r="D7" s="95" t="s">
        <v>3</v>
      </c>
      <c r="E7" s="95" t="s">
        <v>8</v>
      </c>
      <c r="F7" s="98" t="s">
        <v>9</v>
      </c>
      <c r="G7" s="96" t="s">
        <v>4</v>
      </c>
      <c r="H7" s="6" t="s">
        <v>6</v>
      </c>
      <c r="I7" s="6" t="s">
        <v>7</v>
      </c>
      <c r="J7" s="50" t="s">
        <v>5</v>
      </c>
      <c r="K7" s="40"/>
      <c r="L7" s="51" t="s">
        <v>28</v>
      </c>
      <c r="M7" s="51" t="s">
        <v>28</v>
      </c>
      <c r="N7" s="51" t="s">
        <v>28</v>
      </c>
      <c r="O7" s="51" t="s">
        <v>28</v>
      </c>
      <c r="P7" s="51" t="s">
        <v>28</v>
      </c>
      <c r="Q7" s="51" t="s">
        <v>28</v>
      </c>
    </row>
    <row r="8" spans="2:11" s="35" customFormat="1" ht="12.75">
      <c r="B8" s="83"/>
      <c r="C8" s="83"/>
      <c r="D8" s="83"/>
      <c r="E8" s="52"/>
      <c r="F8" s="53"/>
      <c r="G8" s="88"/>
      <c r="H8" s="4"/>
      <c r="I8" s="5"/>
      <c r="J8" s="53"/>
      <c r="K8" s="40"/>
    </row>
    <row r="9" spans="2:17" s="35" customFormat="1" ht="12.75">
      <c r="B9" s="31" t="s">
        <v>19</v>
      </c>
      <c r="C9" s="32">
        <v>1000</v>
      </c>
      <c r="D9" s="33">
        <v>10</v>
      </c>
      <c r="E9" s="26">
        <f aca="true" t="shared" si="0" ref="E9:E19">C9/D9</f>
        <v>100</v>
      </c>
      <c r="F9" s="27">
        <f aca="true" t="shared" si="1" ref="F9:F19">E9/12</f>
        <v>8.333333333333334</v>
      </c>
      <c r="G9" s="3">
        <v>37987</v>
      </c>
      <c r="H9" s="17">
        <f aca="true" t="shared" si="2" ref="H9:H19">D9*12</f>
        <v>120</v>
      </c>
      <c r="I9" s="2">
        <f aca="true" t="shared" si="3" ref="I9:I19">(365/12)*H9</f>
        <v>3650</v>
      </c>
      <c r="J9" s="28">
        <f aca="true" t="shared" si="4" ref="J9:J19">G9+I9</f>
        <v>41637</v>
      </c>
      <c r="K9" s="54"/>
      <c r="L9" s="55">
        <f aca="true" t="shared" si="5" ref="L9:Q19">($I9-(L$5-$G9))/$I9*$C9</f>
        <v>1000</v>
      </c>
      <c r="M9" s="55">
        <f t="shared" si="5"/>
        <v>899.7260273972603</v>
      </c>
      <c r="N9" s="55">
        <f t="shared" si="5"/>
        <v>799.7260273972603</v>
      </c>
      <c r="O9" s="55">
        <f t="shared" si="5"/>
        <v>699.7260273972603</v>
      </c>
      <c r="P9" s="55">
        <f t="shared" si="5"/>
        <v>599.7260273972602</v>
      </c>
      <c r="Q9" s="55">
        <f t="shared" si="5"/>
        <v>499.45205479452056</v>
      </c>
    </row>
    <row r="10" spans="2:17" ht="12.75">
      <c r="B10" s="34" t="s">
        <v>2</v>
      </c>
      <c r="C10" s="33">
        <v>700</v>
      </c>
      <c r="D10" s="33">
        <v>3</v>
      </c>
      <c r="E10" s="26">
        <f t="shared" si="0"/>
        <v>233.33333333333334</v>
      </c>
      <c r="F10" s="27">
        <f t="shared" si="1"/>
        <v>19.444444444444446</v>
      </c>
      <c r="G10" s="3">
        <v>37956</v>
      </c>
      <c r="H10" s="17">
        <f t="shared" si="2"/>
        <v>36</v>
      </c>
      <c r="I10" s="2">
        <f t="shared" si="3"/>
        <v>1095</v>
      </c>
      <c r="J10" s="28">
        <f t="shared" si="4"/>
        <v>39051</v>
      </c>
      <c r="K10" s="54"/>
      <c r="L10" s="55">
        <f t="shared" si="5"/>
        <v>680.1826484018264</v>
      </c>
      <c r="M10" s="55">
        <f t="shared" si="5"/>
        <v>446.21004566210047</v>
      </c>
      <c r="N10" s="55">
        <f t="shared" si="5"/>
        <v>212.87671232876716</v>
      </c>
      <c r="O10" s="55">
        <f t="shared" si="5"/>
        <v>-20.45662100456621</v>
      </c>
      <c r="P10" s="55">
        <f t="shared" si="5"/>
        <v>-253.78995433789953</v>
      </c>
      <c r="Q10" s="55">
        <f t="shared" si="5"/>
        <v>-487.76255707762556</v>
      </c>
    </row>
    <row r="11" spans="2:17" ht="12.75">
      <c r="B11" s="34" t="s">
        <v>14</v>
      </c>
      <c r="C11" s="33">
        <v>1300</v>
      </c>
      <c r="D11" s="33">
        <v>5</v>
      </c>
      <c r="E11" s="26">
        <f t="shared" si="0"/>
        <v>260</v>
      </c>
      <c r="F11" s="27">
        <f t="shared" si="1"/>
        <v>21.666666666666668</v>
      </c>
      <c r="G11" s="3">
        <v>37956</v>
      </c>
      <c r="H11" s="17">
        <f t="shared" si="2"/>
        <v>60</v>
      </c>
      <c r="I11" s="2">
        <f t="shared" si="3"/>
        <v>1825</v>
      </c>
      <c r="J11" s="28">
        <f t="shared" si="4"/>
        <v>39781</v>
      </c>
      <c r="K11" s="54"/>
      <c r="L11" s="55">
        <f t="shared" si="5"/>
        <v>1277.9178082191781</v>
      </c>
      <c r="M11" s="55">
        <f t="shared" si="5"/>
        <v>1017.2054794520548</v>
      </c>
      <c r="N11" s="55">
        <f t="shared" si="5"/>
        <v>757.2054794520549</v>
      </c>
      <c r="O11" s="55">
        <f t="shared" si="5"/>
        <v>497.2054794520548</v>
      </c>
      <c r="P11" s="55">
        <f t="shared" si="5"/>
        <v>237.2054794520548</v>
      </c>
      <c r="Q11" s="55">
        <f t="shared" si="5"/>
        <v>-23.506849315068493</v>
      </c>
    </row>
    <row r="12" spans="2:17" ht="12.75">
      <c r="B12" s="34" t="s">
        <v>10</v>
      </c>
      <c r="C12" s="33">
        <v>700</v>
      </c>
      <c r="D12" s="33">
        <v>4</v>
      </c>
      <c r="E12" s="26">
        <f t="shared" si="0"/>
        <v>175</v>
      </c>
      <c r="F12" s="27">
        <f t="shared" si="1"/>
        <v>14.583333333333334</v>
      </c>
      <c r="G12" s="3">
        <v>37909</v>
      </c>
      <c r="H12" s="17">
        <f t="shared" si="2"/>
        <v>48</v>
      </c>
      <c r="I12" s="2">
        <f t="shared" si="3"/>
        <v>1460</v>
      </c>
      <c r="J12" s="28">
        <f t="shared" si="4"/>
        <v>39369</v>
      </c>
      <c r="K12" s="54"/>
      <c r="L12" s="55">
        <f t="shared" si="5"/>
        <v>662.6027397260274</v>
      </c>
      <c r="M12" s="55">
        <f t="shared" si="5"/>
        <v>487.1232876712329</v>
      </c>
      <c r="N12" s="55">
        <f t="shared" si="5"/>
        <v>312.12328767123284</v>
      </c>
      <c r="O12" s="55">
        <f t="shared" si="5"/>
        <v>137.12328767123287</v>
      </c>
      <c r="P12" s="55">
        <f t="shared" si="5"/>
        <v>-37.87671232876712</v>
      </c>
      <c r="Q12" s="55">
        <f t="shared" si="5"/>
        <v>-213.35616438356163</v>
      </c>
    </row>
    <row r="13" spans="2:17" ht="12.75">
      <c r="B13" s="34" t="s">
        <v>11</v>
      </c>
      <c r="C13" s="33">
        <v>200</v>
      </c>
      <c r="D13" s="33">
        <v>3</v>
      </c>
      <c r="E13" s="26">
        <f t="shared" si="0"/>
        <v>66.66666666666667</v>
      </c>
      <c r="F13" s="27">
        <f t="shared" si="1"/>
        <v>5.555555555555556</v>
      </c>
      <c r="G13" s="3">
        <v>37909</v>
      </c>
      <c r="H13" s="17">
        <f t="shared" si="2"/>
        <v>36</v>
      </c>
      <c r="I13" s="2">
        <f t="shared" si="3"/>
        <v>1095</v>
      </c>
      <c r="J13" s="28">
        <f t="shared" si="4"/>
        <v>39004</v>
      </c>
      <c r="K13" s="54"/>
      <c r="L13" s="55">
        <f t="shared" si="5"/>
        <v>185.75342465753423</v>
      </c>
      <c r="M13" s="55">
        <f t="shared" si="5"/>
        <v>118.9041095890411</v>
      </c>
      <c r="N13" s="55">
        <f t="shared" si="5"/>
        <v>52.237442922374434</v>
      </c>
      <c r="O13" s="55">
        <f t="shared" si="5"/>
        <v>-14.429223744292239</v>
      </c>
      <c r="P13" s="55">
        <f t="shared" si="5"/>
        <v>-81.0958904109589</v>
      </c>
      <c r="Q13" s="55">
        <f t="shared" si="5"/>
        <v>-147.94520547945206</v>
      </c>
    </row>
    <row r="14" spans="2:17" ht="12.75">
      <c r="B14" s="34" t="s">
        <v>12</v>
      </c>
      <c r="C14" s="33">
        <v>100</v>
      </c>
      <c r="D14" s="33">
        <v>5</v>
      </c>
      <c r="E14" s="26">
        <f t="shared" si="0"/>
        <v>20</v>
      </c>
      <c r="F14" s="27">
        <f t="shared" si="1"/>
        <v>1.6666666666666667</v>
      </c>
      <c r="G14" s="3">
        <v>37926</v>
      </c>
      <c r="H14" s="17">
        <f t="shared" si="2"/>
        <v>60</v>
      </c>
      <c r="I14" s="2">
        <f t="shared" si="3"/>
        <v>1825</v>
      </c>
      <c r="J14" s="28">
        <f t="shared" si="4"/>
        <v>39751</v>
      </c>
      <c r="K14" s="54"/>
      <c r="L14" s="55">
        <f t="shared" si="5"/>
        <v>96.65753424657534</v>
      </c>
      <c r="M14" s="55">
        <f t="shared" si="5"/>
        <v>76.60273972602741</v>
      </c>
      <c r="N14" s="55">
        <f t="shared" si="5"/>
        <v>56.602739726027394</v>
      </c>
      <c r="O14" s="55">
        <f t="shared" si="5"/>
        <v>36.602739726027394</v>
      </c>
      <c r="P14" s="55">
        <f t="shared" si="5"/>
        <v>16.602739726027398</v>
      </c>
      <c r="Q14" s="55">
        <f t="shared" si="5"/>
        <v>-3.4520547945205484</v>
      </c>
    </row>
    <row r="15" spans="2:17" ht="12.75">
      <c r="B15" s="34" t="s">
        <v>15</v>
      </c>
      <c r="C15" s="33">
        <v>0</v>
      </c>
      <c r="D15" s="33">
        <v>4</v>
      </c>
      <c r="E15" s="26">
        <f t="shared" si="0"/>
        <v>0</v>
      </c>
      <c r="F15" s="27">
        <f t="shared" si="1"/>
        <v>0</v>
      </c>
      <c r="G15" s="3">
        <v>37987</v>
      </c>
      <c r="H15" s="17">
        <f t="shared" si="2"/>
        <v>48</v>
      </c>
      <c r="I15" s="2">
        <f t="shared" si="3"/>
        <v>1460</v>
      </c>
      <c r="J15" s="28">
        <f t="shared" si="4"/>
        <v>39447</v>
      </c>
      <c r="K15" s="54"/>
      <c r="L15" s="55">
        <f t="shared" si="5"/>
        <v>0</v>
      </c>
      <c r="M15" s="55">
        <f t="shared" si="5"/>
        <v>0</v>
      </c>
      <c r="N15" s="55">
        <f t="shared" si="5"/>
        <v>0</v>
      </c>
      <c r="O15" s="55">
        <f t="shared" si="5"/>
        <v>0</v>
      </c>
      <c r="P15" s="55">
        <f t="shared" si="5"/>
        <v>0</v>
      </c>
      <c r="Q15" s="55">
        <f t="shared" si="5"/>
        <v>0</v>
      </c>
    </row>
    <row r="16" spans="2:17" ht="12.75">
      <c r="B16" s="34" t="s">
        <v>16</v>
      </c>
      <c r="C16" s="33">
        <v>800</v>
      </c>
      <c r="D16" s="33">
        <v>10</v>
      </c>
      <c r="E16" s="26">
        <f t="shared" si="0"/>
        <v>80</v>
      </c>
      <c r="F16" s="27">
        <f t="shared" si="1"/>
        <v>6.666666666666667</v>
      </c>
      <c r="G16" s="3">
        <v>37773</v>
      </c>
      <c r="H16" s="17">
        <f t="shared" si="2"/>
        <v>120</v>
      </c>
      <c r="I16" s="2">
        <f t="shared" si="3"/>
        <v>3650</v>
      </c>
      <c r="J16" s="28">
        <f t="shared" si="4"/>
        <v>41423</v>
      </c>
      <c r="K16" s="54"/>
      <c r="L16" s="55">
        <f t="shared" si="5"/>
        <v>753.0958904109589</v>
      </c>
      <c r="M16" s="55">
        <f t="shared" si="5"/>
        <v>672.8767123287671</v>
      </c>
      <c r="N16" s="55">
        <f t="shared" si="5"/>
        <v>592.8767123287671</v>
      </c>
      <c r="O16" s="55">
        <f t="shared" si="5"/>
        <v>512.8767123287671</v>
      </c>
      <c r="P16" s="55">
        <f t="shared" si="5"/>
        <v>432.87671232876716</v>
      </c>
      <c r="Q16" s="55">
        <f t="shared" si="5"/>
        <v>352.6575342465753</v>
      </c>
    </row>
    <row r="17" spans="2:17" ht="12.75">
      <c r="B17" s="34" t="s">
        <v>31</v>
      </c>
      <c r="C17" s="33">
        <v>100</v>
      </c>
      <c r="D17" s="33">
        <v>2</v>
      </c>
      <c r="E17" s="26">
        <f t="shared" si="0"/>
        <v>50</v>
      </c>
      <c r="F17" s="27">
        <f t="shared" si="1"/>
        <v>4.166666666666667</v>
      </c>
      <c r="G17" s="3">
        <v>37987</v>
      </c>
      <c r="H17" s="17">
        <f t="shared" si="2"/>
        <v>24</v>
      </c>
      <c r="I17" s="2">
        <f t="shared" si="3"/>
        <v>730</v>
      </c>
      <c r="J17" s="28">
        <f t="shared" si="4"/>
        <v>38717</v>
      </c>
      <c r="K17" s="54"/>
      <c r="L17" s="55">
        <f t="shared" si="5"/>
        <v>100</v>
      </c>
      <c r="M17" s="55">
        <f t="shared" si="5"/>
        <v>49.86301369863014</v>
      </c>
      <c r="N17" s="55">
        <f t="shared" si="5"/>
        <v>-0.136986301369863</v>
      </c>
      <c r="O17" s="55">
        <f t="shared" si="5"/>
        <v>-50.136986301369866</v>
      </c>
      <c r="P17" s="55">
        <f t="shared" si="5"/>
        <v>-100.13698630136987</v>
      </c>
      <c r="Q17" s="55">
        <f t="shared" si="5"/>
        <v>-150.27397260273975</v>
      </c>
    </row>
    <row r="18" spans="2:17" ht="13.5" thickBot="1">
      <c r="B18" s="84"/>
      <c r="C18" s="85"/>
      <c r="D18" s="85">
        <v>1</v>
      </c>
      <c r="E18" s="56">
        <f t="shared" si="0"/>
        <v>0</v>
      </c>
      <c r="F18" s="57">
        <f t="shared" si="1"/>
        <v>0</v>
      </c>
      <c r="G18" s="12">
        <v>37987</v>
      </c>
      <c r="H18" s="58">
        <f t="shared" si="2"/>
        <v>12</v>
      </c>
      <c r="I18" s="13">
        <f t="shared" si="3"/>
        <v>365</v>
      </c>
      <c r="J18" s="59">
        <f t="shared" si="4"/>
        <v>38352</v>
      </c>
      <c r="K18" s="54"/>
      <c r="L18" s="55">
        <f t="shared" si="5"/>
        <v>0</v>
      </c>
      <c r="M18" s="55">
        <f t="shared" si="5"/>
        <v>0</v>
      </c>
      <c r="N18" s="55">
        <f t="shared" si="5"/>
        <v>0</v>
      </c>
      <c r="O18" s="55">
        <f t="shared" si="5"/>
        <v>0</v>
      </c>
      <c r="P18" s="55">
        <f t="shared" si="5"/>
        <v>0</v>
      </c>
      <c r="Q18" s="55">
        <f t="shared" si="5"/>
        <v>0</v>
      </c>
    </row>
    <row r="19" spans="2:17" ht="13.5" thickBot="1">
      <c r="B19" s="86" t="s">
        <v>34</v>
      </c>
      <c r="C19" s="87"/>
      <c r="D19" s="87">
        <v>0.25</v>
      </c>
      <c r="E19" s="60">
        <f t="shared" si="0"/>
        <v>0</v>
      </c>
      <c r="F19" s="61">
        <f t="shared" si="1"/>
        <v>0</v>
      </c>
      <c r="G19" s="14">
        <v>37978</v>
      </c>
      <c r="H19" s="62">
        <f t="shared" si="2"/>
        <v>3</v>
      </c>
      <c r="I19" s="15">
        <f t="shared" si="3"/>
        <v>91.25</v>
      </c>
      <c r="J19" s="63">
        <f t="shared" si="4"/>
        <v>38069.25</v>
      </c>
      <c r="K19" s="54"/>
      <c r="L19" s="55">
        <f t="shared" si="5"/>
        <v>0</v>
      </c>
      <c r="M19" s="55">
        <f t="shared" si="5"/>
        <v>0</v>
      </c>
      <c r="N19" s="55">
        <f t="shared" si="5"/>
        <v>0</v>
      </c>
      <c r="O19" s="55">
        <f t="shared" si="5"/>
        <v>0</v>
      </c>
      <c r="P19" s="55">
        <f t="shared" si="5"/>
        <v>0</v>
      </c>
      <c r="Q19" s="55">
        <f t="shared" si="5"/>
        <v>0</v>
      </c>
    </row>
    <row r="20" spans="2:12" ht="12.75">
      <c r="B20" s="64"/>
      <c r="C20" s="44"/>
      <c r="D20" s="44"/>
      <c r="E20" s="65"/>
      <c r="F20" s="66"/>
      <c r="G20" s="67"/>
      <c r="H20" s="44"/>
      <c r="I20" s="1"/>
      <c r="J20" s="54"/>
      <c r="K20" s="54"/>
      <c r="L20" s="55"/>
    </row>
    <row r="21" spans="2:12" ht="12.75">
      <c r="B21" s="64"/>
      <c r="C21" s="44"/>
      <c r="D21" s="44"/>
      <c r="E21" s="65"/>
      <c r="F21" s="66"/>
      <c r="G21" s="67"/>
      <c r="H21" s="44"/>
      <c r="I21" s="1"/>
      <c r="J21" s="54"/>
      <c r="K21" s="54"/>
      <c r="L21" s="55"/>
    </row>
    <row r="22" spans="2:12" ht="12.75">
      <c r="B22" s="64"/>
      <c r="C22" s="44"/>
      <c r="D22" s="44"/>
      <c r="E22" s="65"/>
      <c r="F22" s="66"/>
      <c r="G22" s="67"/>
      <c r="H22" s="44"/>
      <c r="I22" s="1"/>
      <c r="J22" s="54"/>
      <c r="K22" s="54"/>
      <c r="L22" s="55"/>
    </row>
    <row r="23" spans="2:11" s="69" customFormat="1" ht="13.5" thickBot="1">
      <c r="B23" s="68"/>
      <c r="F23" s="70"/>
      <c r="G23" s="71"/>
      <c r="I23" s="72"/>
      <c r="J23" s="70"/>
      <c r="K23" s="47"/>
    </row>
    <row r="24" spans="2:17" s="69" customFormat="1" ht="13.5" thickBot="1">
      <c r="B24" s="68"/>
      <c r="D24" s="73" t="s">
        <v>13</v>
      </c>
      <c r="E24" s="74">
        <f>SUM(E9:E17)</f>
        <v>985</v>
      </c>
      <c r="F24" s="75">
        <f>SUM(F9:F17)</f>
        <v>82.08333333333334</v>
      </c>
      <c r="G24" s="71"/>
      <c r="I24" s="72"/>
      <c r="J24" s="70"/>
      <c r="K24" s="47"/>
      <c r="L24" s="76">
        <f aca="true" t="shared" si="6" ref="L24:Q24">SUM(L9:L23)</f>
        <v>4756.210045662101</v>
      </c>
      <c r="M24" s="77">
        <f t="shared" si="6"/>
        <v>3768.511415525114</v>
      </c>
      <c r="N24" s="77">
        <f t="shared" si="6"/>
        <v>2783.5114155251144</v>
      </c>
      <c r="O24" s="77">
        <f t="shared" si="6"/>
        <v>1798.5114155251144</v>
      </c>
      <c r="P24" s="77">
        <f t="shared" si="6"/>
        <v>813.511415525114</v>
      </c>
      <c r="Q24" s="77">
        <f t="shared" si="6"/>
        <v>-174.18721461187218</v>
      </c>
    </row>
    <row r="25" spans="2:11" s="69" customFormat="1" ht="12.75">
      <c r="B25" s="78"/>
      <c r="D25" s="78"/>
      <c r="E25" s="79"/>
      <c r="F25" s="80"/>
      <c r="G25" s="71"/>
      <c r="I25" s="72"/>
      <c r="J25" s="70"/>
      <c r="K25" s="47"/>
    </row>
    <row r="26" spans="2:6" ht="12.75">
      <c r="B26" s="36"/>
      <c r="E26" s="81"/>
      <c r="F26" s="82"/>
    </row>
  </sheetData>
  <sheetProtection sheet="1" objects="1" scenarios="1"/>
  <mergeCells count="2">
    <mergeCell ref="B2:Q2"/>
    <mergeCell ref="E5:F5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25"/>
  <sheetViews>
    <sheetView zoomScale="90" zoomScaleNormal="90" workbookViewId="0" topLeftCell="A1">
      <selection activeCell="B4" sqref="B4"/>
    </sheetView>
  </sheetViews>
  <sheetFormatPr defaultColWidth="9.140625" defaultRowHeight="12.75"/>
  <cols>
    <col min="1" max="1" width="2.00390625" style="36" customWidth="1"/>
    <col min="2" max="2" width="13.7109375" style="35" bestFit="1" customWidth="1"/>
    <col min="3" max="3" width="6.28125" style="36" bestFit="1" customWidth="1"/>
    <col min="4" max="4" width="13.7109375" style="36" bestFit="1" customWidth="1"/>
    <col min="5" max="5" width="11.57421875" style="36" bestFit="1" customWidth="1"/>
    <col min="6" max="6" width="10.421875" style="37" bestFit="1" customWidth="1"/>
    <col min="7" max="7" width="10.421875" style="38" bestFit="1" customWidth="1"/>
    <col min="8" max="8" width="9.00390625" style="36" bestFit="1" customWidth="1"/>
    <col min="9" max="9" width="6.00390625" style="39" bestFit="1" customWidth="1"/>
    <col min="10" max="10" width="13.57421875" style="37" customWidth="1"/>
    <col min="11" max="11" width="7.28125" style="40" customWidth="1"/>
    <col min="12" max="12" width="16.57421875" style="36" customWidth="1"/>
    <col min="13" max="16384" width="13.7109375" style="36" customWidth="1"/>
  </cols>
  <sheetData>
    <row r="1" ht="13.5" thickBot="1"/>
    <row r="2" spans="2:17" ht="18.75" customHeight="1" thickBot="1">
      <c r="B2" s="41" t="s">
        <v>30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ht="13.5" thickBot="1">
      <c r="L3" s="44"/>
    </row>
    <row r="4" spans="3:17" ht="13.5" thickBot="1">
      <c r="C4" s="45"/>
      <c r="D4" s="45"/>
      <c r="E4" s="45"/>
      <c r="F4" s="45"/>
      <c r="G4" s="45"/>
      <c r="I4" s="45"/>
      <c r="J4" s="45"/>
      <c r="K4" s="45"/>
      <c r="L4" s="46" t="s">
        <v>27</v>
      </c>
      <c r="M4" s="46" t="s">
        <v>27</v>
      </c>
      <c r="N4" s="46" t="s">
        <v>27</v>
      </c>
      <c r="O4" s="46" t="s">
        <v>27</v>
      </c>
      <c r="P4" s="46" t="s">
        <v>27</v>
      </c>
      <c r="Q4" s="46" t="s">
        <v>27</v>
      </c>
    </row>
    <row r="5" spans="5:17" ht="20.25" customHeight="1" thickBot="1">
      <c r="E5" s="22" t="s">
        <v>29</v>
      </c>
      <c r="F5" s="23"/>
      <c r="H5" s="90" t="s">
        <v>33</v>
      </c>
      <c r="I5" s="91"/>
      <c r="J5" s="92"/>
      <c r="K5" s="93"/>
      <c r="L5" s="89">
        <v>37987</v>
      </c>
      <c r="M5" s="89">
        <v>38353</v>
      </c>
      <c r="N5" s="89">
        <v>38718</v>
      </c>
      <c r="O5" s="89">
        <v>39083</v>
      </c>
      <c r="P5" s="89">
        <v>39448</v>
      </c>
      <c r="Q5" s="89">
        <v>39814</v>
      </c>
    </row>
    <row r="6" spans="12:17" ht="13.5" thickBot="1">
      <c r="L6" s="97">
        <v>0</v>
      </c>
      <c r="M6" s="97">
        <v>1</v>
      </c>
      <c r="N6" s="97">
        <v>2</v>
      </c>
      <c r="O6" s="97">
        <v>3</v>
      </c>
      <c r="P6" s="97">
        <v>4</v>
      </c>
      <c r="Q6" s="97">
        <v>5</v>
      </c>
    </row>
    <row r="7" spans="2:11" s="35" customFormat="1" ht="13.5" thickBot="1">
      <c r="B7" s="94" t="s">
        <v>0</v>
      </c>
      <c r="C7" s="95" t="s">
        <v>1</v>
      </c>
      <c r="D7" s="95" t="s">
        <v>3</v>
      </c>
      <c r="E7" s="48" t="s">
        <v>8</v>
      </c>
      <c r="F7" s="49" t="s">
        <v>9</v>
      </c>
      <c r="G7" s="96" t="s">
        <v>4</v>
      </c>
      <c r="H7" s="6" t="s">
        <v>6</v>
      </c>
      <c r="I7" s="6" t="s">
        <v>7</v>
      </c>
      <c r="J7" s="50" t="s">
        <v>5</v>
      </c>
      <c r="K7" s="40"/>
    </row>
    <row r="8" spans="2:11" s="35" customFormat="1" ht="12.75">
      <c r="B8" s="83"/>
      <c r="C8" s="83"/>
      <c r="D8" s="83"/>
      <c r="E8" s="52"/>
      <c r="F8" s="53"/>
      <c r="G8" s="88"/>
      <c r="H8" s="4"/>
      <c r="I8" s="5"/>
      <c r="J8" s="53"/>
      <c r="K8" s="40"/>
    </row>
    <row r="9" spans="2:17" s="35" customFormat="1" ht="12.75">
      <c r="B9" s="31" t="s">
        <v>19</v>
      </c>
      <c r="C9" s="32">
        <v>1000</v>
      </c>
      <c r="D9" s="33">
        <v>5</v>
      </c>
      <c r="E9" s="26">
        <f aca="true" t="shared" si="0" ref="E9:E19">C9/D9</f>
        <v>200</v>
      </c>
      <c r="F9" s="27">
        <f aca="true" t="shared" si="1" ref="F9:F19">E9/12</f>
        <v>16.666666666666668</v>
      </c>
      <c r="G9" s="3">
        <v>37987</v>
      </c>
      <c r="H9" s="17">
        <f aca="true" t="shared" si="2" ref="H9:H19">D9*12</f>
        <v>60</v>
      </c>
      <c r="I9" s="2">
        <f aca="true" t="shared" si="3" ref="I9:I19">(365/12)*H9</f>
        <v>1825</v>
      </c>
      <c r="J9" s="28">
        <f aca="true" t="shared" si="4" ref="J9:J19">G9+I9</f>
        <v>39812</v>
      </c>
      <c r="K9" s="54"/>
      <c r="L9" s="55">
        <f aca="true" t="shared" si="5" ref="L9:Q19">($I9-(L$5-$G9))/$I9*$C9</f>
        <v>1000</v>
      </c>
      <c r="M9" s="55">
        <f t="shared" si="5"/>
        <v>799.4520547945206</v>
      </c>
      <c r="N9" s="55">
        <f t="shared" si="5"/>
        <v>599.4520547945206</v>
      </c>
      <c r="O9" s="55">
        <f t="shared" si="5"/>
        <v>399.45205479452056</v>
      </c>
      <c r="P9" s="55">
        <f t="shared" si="5"/>
        <v>199.45205479452056</v>
      </c>
      <c r="Q9" s="55">
        <f t="shared" si="5"/>
        <v>-1.095890410958904</v>
      </c>
    </row>
    <row r="10" spans="2:17" ht="12.75">
      <c r="B10" s="34" t="s">
        <v>2</v>
      </c>
      <c r="C10" s="32">
        <v>1000</v>
      </c>
      <c r="D10" s="33">
        <v>5</v>
      </c>
      <c r="E10" s="26">
        <f t="shared" si="0"/>
        <v>200</v>
      </c>
      <c r="F10" s="27">
        <f t="shared" si="1"/>
        <v>16.666666666666668</v>
      </c>
      <c r="G10" s="3">
        <v>37987</v>
      </c>
      <c r="H10" s="17">
        <f t="shared" si="2"/>
        <v>60</v>
      </c>
      <c r="I10" s="2">
        <f t="shared" si="3"/>
        <v>1825</v>
      </c>
      <c r="J10" s="28">
        <f t="shared" si="4"/>
        <v>39812</v>
      </c>
      <c r="K10" s="54"/>
      <c r="L10" s="55">
        <f t="shared" si="5"/>
        <v>1000</v>
      </c>
      <c r="M10" s="55">
        <f t="shared" si="5"/>
        <v>799.4520547945206</v>
      </c>
      <c r="N10" s="55">
        <f t="shared" si="5"/>
        <v>599.4520547945206</v>
      </c>
      <c r="O10" s="55">
        <f t="shared" si="5"/>
        <v>399.45205479452056</v>
      </c>
      <c r="P10" s="55">
        <f t="shared" si="5"/>
        <v>199.45205479452056</v>
      </c>
      <c r="Q10" s="55">
        <f t="shared" si="5"/>
        <v>-1.095890410958904</v>
      </c>
    </row>
    <row r="11" spans="2:17" ht="12.75">
      <c r="B11" s="34" t="s">
        <v>14</v>
      </c>
      <c r="C11" s="32">
        <v>1000</v>
      </c>
      <c r="D11" s="33">
        <v>5</v>
      </c>
      <c r="E11" s="26">
        <f t="shared" si="0"/>
        <v>200</v>
      </c>
      <c r="F11" s="27">
        <f t="shared" si="1"/>
        <v>16.666666666666668</v>
      </c>
      <c r="G11" s="3">
        <v>37987</v>
      </c>
      <c r="H11" s="17">
        <f t="shared" si="2"/>
        <v>60</v>
      </c>
      <c r="I11" s="2">
        <f t="shared" si="3"/>
        <v>1825</v>
      </c>
      <c r="J11" s="28">
        <f t="shared" si="4"/>
        <v>39812</v>
      </c>
      <c r="K11" s="54"/>
      <c r="L11" s="55">
        <f t="shared" si="5"/>
        <v>1000</v>
      </c>
      <c r="M11" s="55">
        <f t="shared" si="5"/>
        <v>799.4520547945206</v>
      </c>
      <c r="N11" s="55">
        <f t="shared" si="5"/>
        <v>599.4520547945206</v>
      </c>
      <c r="O11" s="55">
        <f t="shared" si="5"/>
        <v>399.45205479452056</v>
      </c>
      <c r="P11" s="55">
        <f t="shared" si="5"/>
        <v>199.45205479452056</v>
      </c>
      <c r="Q11" s="55">
        <f t="shared" si="5"/>
        <v>-1.095890410958904</v>
      </c>
    </row>
    <row r="12" spans="2:17" ht="12.75">
      <c r="B12" s="34" t="s">
        <v>10</v>
      </c>
      <c r="C12" s="32">
        <v>1000</v>
      </c>
      <c r="D12" s="33">
        <v>5</v>
      </c>
      <c r="E12" s="26">
        <f t="shared" si="0"/>
        <v>200</v>
      </c>
      <c r="F12" s="27">
        <f t="shared" si="1"/>
        <v>16.666666666666668</v>
      </c>
      <c r="G12" s="3">
        <v>37987</v>
      </c>
      <c r="H12" s="17">
        <f t="shared" si="2"/>
        <v>60</v>
      </c>
      <c r="I12" s="2">
        <f t="shared" si="3"/>
        <v>1825</v>
      </c>
      <c r="J12" s="28">
        <f t="shared" si="4"/>
        <v>39812</v>
      </c>
      <c r="K12" s="54"/>
      <c r="L12" s="55">
        <f t="shared" si="5"/>
        <v>1000</v>
      </c>
      <c r="M12" s="55">
        <f t="shared" si="5"/>
        <v>799.4520547945206</v>
      </c>
      <c r="N12" s="55">
        <f t="shared" si="5"/>
        <v>599.4520547945206</v>
      </c>
      <c r="O12" s="55">
        <f t="shared" si="5"/>
        <v>399.45205479452056</v>
      </c>
      <c r="P12" s="55">
        <f t="shared" si="5"/>
        <v>199.45205479452056</v>
      </c>
      <c r="Q12" s="55">
        <f t="shared" si="5"/>
        <v>-1.095890410958904</v>
      </c>
    </row>
    <row r="13" spans="2:17" ht="12.75">
      <c r="B13" s="34" t="s">
        <v>11</v>
      </c>
      <c r="C13" s="32">
        <v>1000</v>
      </c>
      <c r="D13" s="33">
        <v>5</v>
      </c>
      <c r="E13" s="26">
        <f t="shared" si="0"/>
        <v>200</v>
      </c>
      <c r="F13" s="27">
        <f t="shared" si="1"/>
        <v>16.666666666666668</v>
      </c>
      <c r="G13" s="3">
        <v>37987</v>
      </c>
      <c r="H13" s="17">
        <f t="shared" si="2"/>
        <v>60</v>
      </c>
      <c r="I13" s="2">
        <f t="shared" si="3"/>
        <v>1825</v>
      </c>
      <c r="J13" s="28">
        <f t="shared" si="4"/>
        <v>39812</v>
      </c>
      <c r="K13" s="54"/>
      <c r="L13" s="55">
        <f t="shared" si="5"/>
        <v>1000</v>
      </c>
      <c r="M13" s="55">
        <f t="shared" si="5"/>
        <v>799.4520547945206</v>
      </c>
      <c r="N13" s="55">
        <f t="shared" si="5"/>
        <v>599.4520547945206</v>
      </c>
      <c r="O13" s="55">
        <f t="shared" si="5"/>
        <v>399.45205479452056</v>
      </c>
      <c r="P13" s="55">
        <f t="shared" si="5"/>
        <v>199.45205479452056</v>
      </c>
      <c r="Q13" s="55">
        <f t="shared" si="5"/>
        <v>-1.095890410958904</v>
      </c>
    </row>
    <row r="14" spans="2:17" ht="12.75">
      <c r="B14" s="34" t="s">
        <v>12</v>
      </c>
      <c r="C14" s="32">
        <v>1000</v>
      </c>
      <c r="D14" s="33">
        <v>5</v>
      </c>
      <c r="E14" s="26">
        <f t="shared" si="0"/>
        <v>200</v>
      </c>
      <c r="F14" s="27">
        <f t="shared" si="1"/>
        <v>16.666666666666668</v>
      </c>
      <c r="G14" s="3">
        <v>37987</v>
      </c>
      <c r="H14" s="17">
        <f t="shared" si="2"/>
        <v>60</v>
      </c>
      <c r="I14" s="2">
        <f t="shared" si="3"/>
        <v>1825</v>
      </c>
      <c r="J14" s="28">
        <f t="shared" si="4"/>
        <v>39812</v>
      </c>
      <c r="K14" s="54"/>
      <c r="L14" s="55">
        <f t="shared" si="5"/>
        <v>1000</v>
      </c>
      <c r="M14" s="55">
        <f t="shared" si="5"/>
        <v>799.4520547945206</v>
      </c>
      <c r="N14" s="55">
        <f t="shared" si="5"/>
        <v>599.4520547945206</v>
      </c>
      <c r="O14" s="55">
        <f t="shared" si="5"/>
        <v>399.45205479452056</v>
      </c>
      <c r="P14" s="55">
        <f t="shared" si="5"/>
        <v>199.45205479452056</v>
      </c>
      <c r="Q14" s="55">
        <f t="shared" si="5"/>
        <v>-1.095890410958904</v>
      </c>
    </row>
    <row r="15" spans="2:17" ht="12.75">
      <c r="B15" s="34" t="s">
        <v>15</v>
      </c>
      <c r="C15" s="32">
        <v>1000</v>
      </c>
      <c r="D15" s="33">
        <v>5</v>
      </c>
      <c r="E15" s="26">
        <f t="shared" si="0"/>
        <v>200</v>
      </c>
      <c r="F15" s="27">
        <f t="shared" si="1"/>
        <v>16.666666666666668</v>
      </c>
      <c r="G15" s="3">
        <v>37987</v>
      </c>
      <c r="H15" s="17">
        <f t="shared" si="2"/>
        <v>60</v>
      </c>
      <c r="I15" s="2">
        <f t="shared" si="3"/>
        <v>1825</v>
      </c>
      <c r="J15" s="28">
        <f t="shared" si="4"/>
        <v>39812</v>
      </c>
      <c r="K15" s="54"/>
      <c r="L15" s="55">
        <f t="shared" si="5"/>
        <v>1000</v>
      </c>
      <c r="M15" s="55">
        <f t="shared" si="5"/>
        <v>799.4520547945206</v>
      </c>
      <c r="N15" s="55">
        <f t="shared" si="5"/>
        <v>599.4520547945206</v>
      </c>
      <c r="O15" s="55">
        <f t="shared" si="5"/>
        <v>399.45205479452056</v>
      </c>
      <c r="P15" s="55">
        <f t="shared" si="5"/>
        <v>199.45205479452056</v>
      </c>
      <c r="Q15" s="55">
        <f t="shared" si="5"/>
        <v>-1.095890410958904</v>
      </c>
    </row>
    <row r="16" spans="2:17" ht="12.75">
      <c r="B16" s="34" t="s">
        <v>16</v>
      </c>
      <c r="C16" s="32">
        <v>1000</v>
      </c>
      <c r="D16" s="33">
        <v>5</v>
      </c>
      <c r="E16" s="26">
        <f t="shared" si="0"/>
        <v>200</v>
      </c>
      <c r="F16" s="27">
        <f t="shared" si="1"/>
        <v>16.666666666666668</v>
      </c>
      <c r="G16" s="3">
        <v>37987</v>
      </c>
      <c r="H16" s="17">
        <f t="shared" si="2"/>
        <v>60</v>
      </c>
      <c r="I16" s="2">
        <f t="shared" si="3"/>
        <v>1825</v>
      </c>
      <c r="J16" s="28">
        <f t="shared" si="4"/>
        <v>39812</v>
      </c>
      <c r="K16" s="54"/>
      <c r="L16" s="55">
        <f t="shared" si="5"/>
        <v>1000</v>
      </c>
      <c r="M16" s="55">
        <f t="shared" si="5"/>
        <v>799.4520547945206</v>
      </c>
      <c r="N16" s="55">
        <f t="shared" si="5"/>
        <v>599.4520547945206</v>
      </c>
      <c r="O16" s="55">
        <f t="shared" si="5"/>
        <v>399.45205479452056</v>
      </c>
      <c r="P16" s="55">
        <f t="shared" si="5"/>
        <v>199.45205479452056</v>
      </c>
      <c r="Q16" s="55">
        <f t="shared" si="5"/>
        <v>-1.095890410958904</v>
      </c>
    </row>
    <row r="17" spans="2:17" ht="12.75">
      <c r="B17" s="34"/>
      <c r="C17" s="33"/>
      <c r="D17" s="33">
        <v>5</v>
      </c>
      <c r="E17" s="26">
        <f t="shared" si="0"/>
        <v>0</v>
      </c>
      <c r="F17" s="27">
        <f t="shared" si="1"/>
        <v>0</v>
      </c>
      <c r="G17" s="3">
        <v>37987</v>
      </c>
      <c r="H17" s="17">
        <f t="shared" si="2"/>
        <v>60</v>
      </c>
      <c r="I17" s="2">
        <f t="shared" si="3"/>
        <v>1825</v>
      </c>
      <c r="J17" s="28">
        <f t="shared" si="4"/>
        <v>39812</v>
      </c>
      <c r="K17" s="54"/>
      <c r="L17" s="55">
        <f t="shared" si="5"/>
        <v>0</v>
      </c>
      <c r="M17" s="55">
        <f t="shared" si="5"/>
        <v>0</v>
      </c>
      <c r="N17" s="55">
        <f t="shared" si="5"/>
        <v>0</v>
      </c>
      <c r="O17" s="55">
        <f t="shared" si="5"/>
        <v>0</v>
      </c>
      <c r="P17" s="55">
        <f t="shared" si="5"/>
        <v>0</v>
      </c>
      <c r="Q17" s="55">
        <f t="shared" si="5"/>
        <v>0</v>
      </c>
    </row>
    <row r="18" spans="2:17" ht="12.75">
      <c r="B18" s="34"/>
      <c r="C18" s="33"/>
      <c r="D18" s="33">
        <v>5</v>
      </c>
      <c r="E18" s="26">
        <f t="shared" si="0"/>
        <v>0</v>
      </c>
      <c r="F18" s="27">
        <f t="shared" si="1"/>
        <v>0</v>
      </c>
      <c r="G18" s="3">
        <v>37987</v>
      </c>
      <c r="H18" s="17">
        <f t="shared" si="2"/>
        <v>60</v>
      </c>
      <c r="I18" s="2">
        <f t="shared" si="3"/>
        <v>1825</v>
      </c>
      <c r="J18" s="28">
        <f t="shared" si="4"/>
        <v>39812</v>
      </c>
      <c r="K18" s="54"/>
      <c r="L18" s="55">
        <f t="shared" si="5"/>
        <v>0</v>
      </c>
      <c r="M18" s="55">
        <f t="shared" si="5"/>
        <v>0</v>
      </c>
      <c r="N18" s="55">
        <f t="shared" si="5"/>
        <v>0</v>
      </c>
      <c r="O18" s="55">
        <f t="shared" si="5"/>
        <v>0</v>
      </c>
      <c r="P18" s="55">
        <f t="shared" si="5"/>
        <v>0</v>
      </c>
      <c r="Q18" s="55">
        <f t="shared" si="5"/>
        <v>0</v>
      </c>
    </row>
    <row r="19" spans="2:17" ht="12.75">
      <c r="B19" s="34"/>
      <c r="C19" s="33"/>
      <c r="D19" s="33">
        <v>5</v>
      </c>
      <c r="E19" s="26">
        <f t="shared" si="0"/>
        <v>0</v>
      </c>
      <c r="F19" s="27">
        <f t="shared" si="1"/>
        <v>0</v>
      </c>
      <c r="G19" s="3">
        <v>37987</v>
      </c>
      <c r="H19" s="17">
        <f t="shared" si="2"/>
        <v>60</v>
      </c>
      <c r="I19" s="2">
        <f t="shared" si="3"/>
        <v>1825</v>
      </c>
      <c r="J19" s="28">
        <f t="shared" si="4"/>
        <v>39812</v>
      </c>
      <c r="K19" s="54"/>
      <c r="L19" s="55">
        <f t="shared" si="5"/>
        <v>0</v>
      </c>
      <c r="M19" s="55">
        <f t="shared" si="5"/>
        <v>0</v>
      </c>
      <c r="N19" s="55">
        <f t="shared" si="5"/>
        <v>0</v>
      </c>
      <c r="O19" s="55">
        <f t="shared" si="5"/>
        <v>0</v>
      </c>
      <c r="P19" s="55">
        <f t="shared" si="5"/>
        <v>0</v>
      </c>
      <c r="Q19" s="55">
        <f t="shared" si="5"/>
        <v>0</v>
      </c>
    </row>
    <row r="20" spans="2:12" ht="12.75">
      <c r="B20" s="64"/>
      <c r="C20" s="44"/>
      <c r="D20" s="44"/>
      <c r="E20" s="65"/>
      <c r="F20" s="66"/>
      <c r="G20" s="67"/>
      <c r="H20" s="44"/>
      <c r="I20" s="1"/>
      <c r="J20" s="54"/>
      <c r="K20" s="54"/>
      <c r="L20" s="55"/>
    </row>
    <row r="21" spans="2:11" s="69" customFormat="1" ht="13.5" thickBot="1">
      <c r="B21" s="68"/>
      <c r="F21" s="70"/>
      <c r="G21" s="71"/>
      <c r="I21" s="72"/>
      <c r="J21" s="70"/>
      <c r="K21" s="47"/>
    </row>
    <row r="22" spans="2:17" s="69" customFormat="1" ht="13.5" thickBot="1">
      <c r="B22" s="68"/>
      <c r="D22" s="73" t="s">
        <v>13</v>
      </c>
      <c r="E22" s="74">
        <f>SUM(E9:E17)</f>
        <v>1600</v>
      </c>
      <c r="F22" s="75">
        <f>SUM(F9:F17)</f>
        <v>133.33333333333334</v>
      </c>
      <c r="G22" s="71"/>
      <c r="I22" s="72"/>
      <c r="J22" s="70"/>
      <c r="K22" s="47"/>
      <c r="L22" s="76">
        <f aca="true" t="shared" si="6" ref="L22:Q22">SUM(L9:L21)</f>
        <v>8000</v>
      </c>
      <c r="M22" s="77">
        <f t="shared" si="6"/>
        <v>6395.616438356164</v>
      </c>
      <c r="N22" s="77">
        <f t="shared" si="6"/>
        <v>4795.616438356164</v>
      </c>
      <c r="O22" s="77">
        <f t="shared" si="6"/>
        <v>3195.6164383561645</v>
      </c>
      <c r="P22" s="77">
        <f t="shared" si="6"/>
        <v>1595.6164383561645</v>
      </c>
      <c r="Q22" s="77">
        <f t="shared" si="6"/>
        <v>-8.767123287671232</v>
      </c>
    </row>
    <row r="23" spans="2:17" s="69" customFormat="1" ht="13.5" thickBot="1">
      <c r="B23" s="78"/>
      <c r="D23" s="78"/>
      <c r="E23" s="79"/>
      <c r="F23" s="80"/>
      <c r="G23" s="71"/>
      <c r="I23" s="72"/>
      <c r="J23" s="70"/>
      <c r="K23" s="47"/>
      <c r="L23" s="51" t="s">
        <v>28</v>
      </c>
      <c r="M23" s="51" t="s">
        <v>28</v>
      </c>
      <c r="N23" s="51" t="s">
        <v>28</v>
      </c>
      <c r="O23" s="51" t="s">
        <v>28</v>
      </c>
      <c r="P23" s="51" t="s">
        <v>28</v>
      </c>
      <c r="Q23" s="51" t="s">
        <v>28</v>
      </c>
    </row>
    <row r="24" spans="2:6" ht="12.75">
      <c r="B24" s="36"/>
      <c r="E24" s="81"/>
      <c r="F24" s="82"/>
    </row>
    <row r="25" ht="12.75">
      <c r="F25" s="82"/>
    </row>
  </sheetData>
  <sheetProtection sheet="1" objects="1" scenarios="1"/>
  <mergeCells count="2">
    <mergeCell ref="B2:Q2"/>
    <mergeCell ref="E5:F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nano-nova.com</dc:creator>
  <cp:keywords/>
  <dc:description/>
  <cp:lastModifiedBy>nano-nova.com</cp:lastModifiedBy>
  <dcterms:created xsi:type="dcterms:W3CDTF">2003-10-23T00:45:04Z</dcterms:created>
  <dcterms:modified xsi:type="dcterms:W3CDTF">2004-03-20T19:35:05Z</dcterms:modified>
  <cp:category/>
  <cp:version/>
  <cp:contentType/>
  <cp:contentStatus/>
</cp:coreProperties>
</file>