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12630" tabRatio="644" activeTab="1"/>
  </bookViews>
  <sheets>
    <sheet name="compare" sheetId="1" r:id="rId1"/>
    <sheet name="mpg cost 2-4$ gal" sheetId="2" r:id="rId2"/>
    <sheet name="mpg cost 4-6$ gal" sheetId="3" r:id="rId3"/>
    <sheet name="commute &amp; work scenarios" sheetId="4" r:id="rId4"/>
    <sheet name="time calculation" sheetId="5" r:id="rId5"/>
  </sheets>
  <definedNames/>
  <calcPr fullCalcOnLoad="1"/>
</workbook>
</file>

<file path=xl/sharedStrings.xml><?xml version="1.0" encoding="utf-8"?>
<sst xmlns="http://schemas.openxmlformats.org/spreadsheetml/2006/main" count="210" uniqueCount="62">
  <si>
    <t>30min units per day</t>
  </si>
  <si>
    <t>gas price &gt;&gt;</t>
  </si>
  <si>
    <t>days worked per mo</t>
  </si>
  <si>
    <t>Gas cost per mo &gt;&gt;</t>
  </si>
  <si>
    <t>Gas cost per yr &gt;&gt;</t>
  </si>
  <si>
    <t>days worked per yr</t>
  </si>
  <si>
    <t>Gas cost per day &gt;&gt;</t>
  </si>
  <si>
    <t>increase 4 to 5 days</t>
  </si>
  <si>
    <t>Mileage</t>
  </si>
  <si>
    <t>$ / 1000 Miles</t>
  </si>
  <si>
    <t>MPG</t>
  </si>
  <si>
    <t>wake up</t>
  </si>
  <si>
    <t>leave for work</t>
  </si>
  <si>
    <t>arrive at work</t>
  </si>
  <si>
    <t>leave for home</t>
  </si>
  <si>
    <t>arrive home</t>
  </si>
  <si>
    <t>get to bed</t>
  </si>
  <si>
    <t>delta</t>
  </si>
  <si>
    <t>sleep time</t>
  </si>
  <si>
    <t>Time calculations</t>
  </si>
  <si>
    <t>Begin Time</t>
  </si>
  <si>
    <t>End Time</t>
  </si>
  <si>
    <t>Duration</t>
  </si>
  <si>
    <t>HH:MM:SS</t>
  </si>
  <si>
    <t>HR</t>
  </si>
  <si>
    <t>Days</t>
  </si>
  <si>
    <t>Years</t>
  </si>
  <si>
    <t>Note: use format as shown (with spaces): 12/25/02 11:59:59 pm</t>
  </si>
  <si>
    <t>J</t>
  </si>
  <si>
    <t>ride time</t>
  </si>
  <si>
    <t>work day</t>
  </si>
  <si>
    <t>evening transition</t>
  </si>
  <si>
    <t>wake up transition</t>
  </si>
  <si>
    <t>Work day  (hr)</t>
  </si>
  <si>
    <t>Travel Time  (min)</t>
  </si>
  <si>
    <t>work begin time</t>
  </si>
  <si>
    <t>wake up transition  (hr)</t>
  </si>
  <si>
    <t>evening transition  (hr)</t>
  </si>
  <si>
    <t>hr</t>
  </si>
  <si>
    <t>Days worked per week</t>
  </si>
  <si>
    <t>Sleep per week</t>
  </si>
  <si>
    <t>Sleep per Day</t>
  </si>
  <si>
    <t>Average sleep per day</t>
  </si>
  <si>
    <t>8 hr work 90 min travel 1 way</t>
  </si>
  <si>
    <t>10 hr work 45 min travel 1 way</t>
  </si>
  <si>
    <t>10 hr work 90 min travel 1 way</t>
  </si>
  <si>
    <t>10 hr work 120 min travel 1 way</t>
  </si>
  <si>
    <t>8 hr work 120 min travel 1 way</t>
  </si>
  <si>
    <t>$ per Gallon</t>
  </si>
  <si>
    <t>change</t>
  </si>
  <si>
    <t>work1=44/day</t>
  </si>
  <si>
    <t>increase from work1</t>
  </si>
  <si>
    <t>work1</t>
  </si>
  <si>
    <t>$$ to work2 based on 1 gal per 30min</t>
  </si>
  <si>
    <t>work2</t>
  </si>
  <si>
    <t>work2  4 days</t>
  </si>
  <si>
    <t>work2  5 days</t>
  </si>
  <si>
    <t>miles per mo. just to work (averaged)</t>
  </si>
  <si>
    <t>12.25 hr work 45 min travel 1 way</t>
  </si>
  <si>
    <t>Created by nano-nova</t>
  </si>
  <si>
    <t>Pale green cells can be changed</t>
  </si>
  <si>
    <t>pale green can be changed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</si>
</sst>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mmm\-yyyy"/>
    <numFmt numFmtId="174" formatCode="m/d/yy\ h:mm\ AM/PM"/>
    <numFmt numFmtId="175" formatCode="m/d"/>
    <numFmt numFmtId="176" formatCode="0.00000000"/>
    <numFmt numFmtId="177" formatCode="0.000000000"/>
    <numFmt numFmtId="178" formatCode="0.0%"/>
    <numFmt numFmtId="179" formatCode="mm/dd/yy_)"/>
    <numFmt numFmtId="180" formatCode="#,##0;[Red]#,##0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name val="Courier"/>
      <family val="0"/>
    </font>
    <font>
      <b/>
      <sz val="8"/>
      <name val="Arial"/>
      <family val="2"/>
    </font>
    <font>
      <sz val="14"/>
      <name val="Wingdings"/>
      <family val="0"/>
    </font>
    <font>
      <b/>
      <sz val="12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Border="0">
      <alignment/>
      <protection/>
    </xf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74" fontId="1" fillId="2" borderId="13" xfId="22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0" fontId="0" fillId="3" borderId="0" xfId="0" applyFill="1" applyAlignment="1">
      <alignment/>
    </xf>
    <xf numFmtId="2" fontId="0" fillId="3" borderId="12" xfId="0" applyNumberFormat="1" applyFill="1" applyBorder="1" applyAlignment="1">
      <alignment horizontal="center"/>
    </xf>
    <xf numFmtId="2" fontId="0" fillId="3" borderId="18" xfId="0" applyNumberFormat="1" applyFill="1" applyBorder="1" applyAlignment="1">
      <alignment horizontal="center"/>
    </xf>
    <xf numFmtId="2" fontId="0" fillId="3" borderId="19" xfId="0" applyNumberFormat="1" applyFill="1" applyBorder="1" applyAlignment="1">
      <alignment horizontal="center"/>
    </xf>
    <xf numFmtId="2" fontId="0" fillId="3" borderId="20" xfId="0" applyNumberFormat="1" applyFill="1" applyBorder="1" applyAlignment="1">
      <alignment horizontal="center"/>
    </xf>
    <xf numFmtId="2" fontId="0" fillId="3" borderId="21" xfId="0" applyNumberFormat="1" applyFill="1" applyBorder="1" applyAlignment="1">
      <alignment horizontal="center"/>
    </xf>
    <xf numFmtId="2" fontId="0" fillId="2" borderId="22" xfId="0" applyNumberFormat="1" applyFill="1" applyBorder="1" applyAlignment="1">
      <alignment horizontal="center"/>
    </xf>
    <xf numFmtId="2" fontId="0" fillId="3" borderId="22" xfId="0" applyNumberFormat="1" applyFill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4" borderId="1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2" borderId="2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0" fillId="0" borderId="0" xfId="22" applyFont="1" applyProtection="1">
      <alignment/>
      <protection/>
    </xf>
    <xf numFmtId="0" fontId="11" fillId="0" borderId="13" xfId="22" applyFont="1" applyBorder="1" applyAlignment="1" applyProtection="1">
      <alignment horizontal="center"/>
      <protection/>
    </xf>
    <xf numFmtId="0" fontId="11" fillId="0" borderId="0" xfId="22" applyFont="1" applyProtection="1">
      <alignment/>
      <protection/>
    </xf>
    <xf numFmtId="164" fontId="1" fillId="0" borderId="1" xfId="21" applyNumberFormat="1" applyFont="1" applyBorder="1" applyAlignment="1" applyProtection="1">
      <alignment horizontal="center"/>
      <protection/>
    </xf>
    <xf numFmtId="164" fontId="1" fillId="0" borderId="0" xfId="21" applyNumberFormat="1" applyFont="1" applyAlignment="1" applyProtection="1">
      <alignment horizontal="center"/>
      <protection/>
    </xf>
    <xf numFmtId="164" fontId="1" fillId="0" borderId="0" xfId="21" applyNumberFormat="1" applyFont="1" applyBorder="1" applyAlignment="1" applyProtection="1">
      <alignment horizontal="center"/>
      <protection/>
    </xf>
    <xf numFmtId="164" fontId="1" fillId="0" borderId="24" xfId="21" applyNumberFormat="1" applyFont="1" applyBorder="1" applyAlignment="1" applyProtection="1">
      <alignment horizontal="center"/>
      <protection/>
    </xf>
    <xf numFmtId="164" fontId="1" fillId="0" borderId="9" xfId="21" applyNumberFormat="1" applyFont="1" applyBorder="1" applyAlignment="1" applyProtection="1">
      <alignment horizontal="center"/>
      <protection/>
    </xf>
    <xf numFmtId="164" fontId="1" fillId="0" borderId="25" xfId="21" applyNumberFormat="1" applyFont="1" applyBorder="1" applyAlignment="1" applyProtection="1">
      <alignment horizontal="center"/>
      <protection/>
    </xf>
    <xf numFmtId="0" fontId="1" fillId="0" borderId="2" xfId="22" applyFont="1" applyBorder="1" applyAlignment="1" applyProtection="1">
      <alignment horizontal="center"/>
      <protection/>
    </xf>
    <xf numFmtId="0" fontId="1" fillId="0" borderId="0" xfId="22" applyFont="1" applyAlignment="1" applyProtection="1">
      <alignment horizontal="center"/>
      <protection/>
    </xf>
    <xf numFmtId="0" fontId="1" fillId="0" borderId="0" xfId="22" applyFont="1" applyBorder="1" applyAlignment="1" applyProtection="1">
      <alignment horizontal="center"/>
      <protection/>
    </xf>
    <xf numFmtId="0" fontId="1" fillId="0" borderId="5" xfId="22" applyFont="1" applyBorder="1" applyAlignment="1" applyProtection="1">
      <alignment horizontal="center"/>
      <protection/>
    </xf>
    <xf numFmtId="164" fontId="1" fillId="0" borderId="22" xfId="21" applyNumberFormat="1" applyFont="1" applyBorder="1" applyAlignment="1" applyProtection="1">
      <alignment horizontal="center"/>
      <protection/>
    </xf>
    <xf numFmtId="0" fontId="0" fillId="0" borderId="0" xfId="22" applyFont="1" applyBorder="1" applyProtection="1">
      <alignment/>
      <protection/>
    </xf>
    <xf numFmtId="0" fontId="0" fillId="0" borderId="22" xfId="22" applyFont="1" applyBorder="1" applyProtection="1">
      <alignment/>
      <protection/>
    </xf>
    <xf numFmtId="174" fontId="1" fillId="0" borderId="0" xfId="22" applyNumberFormat="1" applyFont="1" applyFill="1" applyBorder="1" applyAlignment="1" applyProtection="1">
      <alignment horizontal="center"/>
      <protection/>
    </xf>
    <xf numFmtId="46" fontId="1" fillId="5" borderId="6" xfId="22" applyNumberFormat="1" applyFont="1" applyFill="1" applyBorder="1" applyAlignment="1" applyProtection="1">
      <alignment horizontal="center"/>
      <protection/>
    </xf>
    <xf numFmtId="2" fontId="1" fillId="5" borderId="7" xfId="22" applyNumberFormat="1" applyFont="1" applyFill="1" applyBorder="1" applyAlignment="1" applyProtection="1">
      <alignment horizontal="center"/>
      <protection/>
    </xf>
    <xf numFmtId="169" fontId="1" fillId="5" borderId="7" xfId="22" applyNumberFormat="1" applyFont="1" applyFill="1" applyBorder="1" applyAlignment="1" applyProtection="1">
      <alignment horizontal="center"/>
      <protection/>
    </xf>
    <xf numFmtId="168" fontId="1" fillId="5" borderId="16" xfId="21" applyNumberFormat="1" applyFont="1" applyFill="1" applyBorder="1" applyAlignment="1" applyProtection="1">
      <alignment horizontal="center"/>
      <protection/>
    </xf>
    <xf numFmtId="0" fontId="1" fillId="0" borderId="0" xfId="22" applyFont="1" applyAlignment="1" applyProtection="1">
      <alignment horizontal="left"/>
      <protection/>
    </xf>
    <xf numFmtId="0" fontId="9" fillId="2" borderId="1" xfId="22" applyFont="1" applyFill="1" applyBorder="1" applyAlignment="1" applyProtection="1">
      <alignment horizontal="center"/>
      <protection/>
    </xf>
    <xf numFmtId="0" fontId="10" fillId="2" borderId="3" xfId="22" applyFont="1" applyFill="1" applyBorder="1" applyAlignment="1" applyProtection="1">
      <alignment horizontal="center"/>
      <protection/>
    </xf>
    <xf numFmtId="0" fontId="0" fillId="0" borderId="0" xfId="22" applyFont="1" applyAlignment="1" applyProtection="1">
      <alignment horizontal="center"/>
      <protection/>
    </xf>
    <xf numFmtId="0" fontId="0" fillId="2" borderId="8" xfId="0" applyFill="1" applyBorder="1" applyAlignment="1">
      <alignment/>
    </xf>
    <xf numFmtId="0" fontId="9" fillId="2" borderId="4" xfId="22" applyFont="1" applyFill="1" applyBorder="1" applyAlignment="1" applyProtection="1">
      <alignment horizontal="center"/>
      <protection/>
    </xf>
    <xf numFmtId="0" fontId="0" fillId="2" borderId="21" xfId="0" applyFill="1" applyBorder="1" applyAlignment="1">
      <alignment/>
    </xf>
    <xf numFmtId="0" fontId="0" fillId="2" borderId="6" xfId="0" applyFill="1" applyBorder="1" applyAlignment="1">
      <alignment/>
    </xf>
    <xf numFmtId="0" fontId="10" fillId="2" borderId="7" xfId="22" applyFont="1" applyFill="1" applyBorder="1" applyAlignment="1" applyProtection="1">
      <alignment horizontal="center"/>
      <protection/>
    </xf>
    <xf numFmtId="0" fontId="0" fillId="2" borderId="16" xfId="0" applyFill="1" applyBorder="1" applyAlignment="1">
      <alignment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horizontal="center" vertical="center"/>
      <protection locked="0"/>
    </xf>
    <xf numFmtId="174" fontId="1" fillId="2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17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1" fillId="2" borderId="24" xfId="0" applyFont="1" applyFill="1" applyBorder="1" applyAlignment="1" applyProtection="1">
      <alignment horizontal="center"/>
      <protection/>
    </xf>
    <xf numFmtId="0" fontId="1" fillId="2" borderId="25" xfId="0" applyFont="1" applyFill="1" applyBorder="1" applyAlignment="1" applyProtection="1">
      <alignment horizontal="center"/>
      <protection/>
    </xf>
    <xf numFmtId="0" fontId="1" fillId="4" borderId="8" xfId="0" applyFont="1" applyFill="1" applyBorder="1" applyAlignment="1" applyProtection="1">
      <alignment horizontal="center" vertical="center"/>
      <protection/>
    </xf>
    <xf numFmtId="0" fontId="1" fillId="4" borderId="4" xfId="0" applyFont="1" applyFill="1" applyBorder="1" applyAlignment="1" applyProtection="1">
      <alignment horizontal="center" vertical="center"/>
      <protection/>
    </xf>
    <xf numFmtId="0" fontId="1" fillId="4" borderId="2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174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left"/>
      <protection/>
    </xf>
    <xf numFmtId="0" fontId="0" fillId="0" borderId="5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0" fontId="1" fillId="0" borderId="5" xfId="0" applyFont="1" applyFill="1" applyBorder="1" applyAlignment="1" applyProtection="1">
      <alignment horizontal="left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left"/>
      <protection/>
    </xf>
    <xf numFmtId="0" fontId="1" fillId="3" borderId="5" xfId="0" applyFont="1" applyFill="1" applyBorder="1" applyAlignment="1" applyProtection="1">
      <alignment horizontal="left" vertical="center"/>
      <protection/>
    </xf>
    <xf numFmtId="0" fontId="1" fillId="0" borderId="8" xfId="0" applyFont="1" applyBorder="1" applyAlignment="1" applyProtection="1">
      <alignment horizontal="center"/>
      <protection/>
    </xf>
    <xf numFmtId="174" fontId="0" fillId="0" borderId="4" xfId="0" applyNumberForma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164" fontId="0" fillId="0" borderId="0" xfId="0" applyNumberForma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left"/>
      <protection/>
    </xf>
    <xf numFmtId="174" fontId="0" fillId="0" borderId="7" xfId="0" applyNumberFormat="1" applyBorder="1" applyAlignment="1" applyProtection="1">
      <alignment horizontal="center"/>
      <protection/>
    </xf>
    <xf numFmtId="164" fontId="1" fillId="6" borderId="7" xfId="0" applyNumberFormat="1" applyFont="1" applyFill="1" applyBorder="1" applyAlignment="1" applyProtection="1">
      <alignment horizontal="center"/>
      <protection/>
    </xf>
    <xf numFmtId="0" fontId="1" fillId="6" borderId="16" xfId="0" applyFont="1" applyFill="1" applyBorder="1" applyAlignment="1" applyProtection="1">
      <alignment horizontal="left"/>
      <protection/>
    </xf>
    <xf numFmtId="0" fontId="1" fillId="3" borderId="0" xfId="0" applyFont="1" applyFill="1" applyBorder="1" applyAlignment="1" applyProtection="1">
      <alignment horizontal="left"/>
      <protection/>
    </xf>
    <xf numFmtId="164" fontId="0" fillId="3" borderId="0" xfId="0" applyNumberFormat="1" applyFill="1" applyBorder="1" applyAlignment="1" applyProtection="1">
      <alignment horizontal="center"/>
      <protection/>
    </xf>
    <xf numFmtId="164" fontId="1" fillId="6" borderId="0" xfId="0" applyNumberFormat="1" applyFont="1" applyFill="1" applyBorder="1" applyAlignment="1" applyProtection="1">
      <alignment horizontal="center"/>
      <protection/>
    </xf>
    <xf numFmtId="0" fontId="1" fillId="6" borderId="0" xfId="0" applyFont="1" applyFill="1" applyBorder="1" applyAlignment="1" applyProtection="1">
      <alignment horizontal="left"/>
      <protection/>
    </xf>
    <xf numFmtId="164" fontId="0" fillId="0" borderId="0" xfId="0" applyNumberFormat="1" applyAlignment="1" applyProtection="1">
      <alignment horizontal="center"/>
      <protection/>
    </xf>
    <xf numFmtId="0" fontId="1" fillId="0" borderId="5" xfId="0" applyFont="1" applyFill="1" applyBorder="1" applyAlignment="1" applyProtection="1">
      <alignment horizontal="center" vertical="center"/>
      <protection/>
    </xf>
    <xf numFmtId="0" fontId="1" fillId="0" borderId="22" xfId="22" applyFont="1" applyFill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74" fontId="0" fillId="0" borderId="0" xfId="0" applyNumberFormat="1" applyFill="1" applyBorder="1" applyAlignment="1" applyProtection="1">
      <alignment horizontal="center"/>
      <protection/>
    </xf>
    <xf numFmtId="0" fontId="1" fillId="0" borderId="5" xfId="0" applyFont="1" applyFill="1" applyBorder="1" applyAlignment="1" applyProtection="1">
      <alignment horizontal="left"/>
      <protection/>
    </xf>
    <xf numFmtId="0" fontId="0" fillId="0" borderId="22" xfId="0" applyFill="1" applyBorder="1" applyAlignment="1" applyProtection="1">
      <alignment horizontal="left"/>
      <protection/>
    </xf>
    <xf numFmtId="0" fontId="1" fillId="0" borderId="8" xfId="0" applyFont="1" applyFill="1" applyBorder="1" applyAlignment="1" applyProtection="1">
      <alignment horizontal="center"/>
      <protection/>
    </xf>
    <xf numFmtId="174" fontId="0" fillId="0" borderId="4" xfId="0" applyNumberFormat="1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left"/>
      <protection/>
    </xf>
    <xf numFmtId="0" fontId="1" fillId="0" borderId="0" xfId="22" applyFont="1" applyFill="1" applyBorder="1" applyAlignment="1" applyProtection="1">
      <alignment horizontal="center"/>
      <protection/>
    </xf>
    <xf numFmtId="164" fontId="0" fillId="0" borderId="0" xfId="0" applyNumberFormat="1" applyFill="1" applyBorder="1" applyAlignment="1" applyProtection="1">
      <alignment horizontal="center"/>
      <protection/>
    </xf>
    <xf numFmtId="0" fontId="1" fillId="0" borderId="6" xfId="0" applyFont="1" applyFill="1" applyBorder="1" applyAlignment="1" applyProtection="1">
      <alignment horizontal="left"/>
      <protection/>
    </xf>
    <xf numFmtId="174" fontId="0" fillId="0" borderId="7" xfId="0" applyNumberForma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164" fontId="1" fillId="2" borderId="0" xfId="0" applyNumberFormat="1" applyFont="1" applyFill="1" applyBorder="1" applyAlignment="1" applyProtection="1">
      <alignment horizontal="center" vertical="center"/>
      <protection locked="0"/>
    </xf>
    <xf numFmtId="0" fontId="7" fillId="4" borderId="24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0" fillId="4" borderId="13" xfId="0" applyFill="1" applyBorder="1" applyAlignment="1" applyProtection="1">
      <alignment horizontal="center"/>
      <protection locked="0"/>
    </xf>
    <xf numFmtId="174" fontId="0" fillId="2" borderId="24" xfId="22" applyNumberFormat="1" applyFont="1" applyFill="1" applyBorder="1" applyAlignment="1" applyProtection="1">
      <alignment horizontal="center" vertical="center"/>
      <protection/>
    </xf>
    <xf numFmtId="174" fontId="0" fillId="2" borderId="9" xfId="22" applyNumberFormat="1" applyFont="1" applyFill="1" applyBorder="1" applyAlignment="1" applyProtection="1">
      <alignment horizontal="center" vertical="center"/>
      <protection/>
    </xf>
    <xf numFmtId="174" fontId="0" fillId="2" borderId="25" xfId="22" applyNumberFormat="1" applyFont="1" applyFill="1" applyBorder="1" applyAlignment="1" applyProtection="1">
      <alignment horizontal="center"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od tank duration" xfId="21"/>
    <cellStyle name="Normal_QC H2O2.XLW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4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1.421875" style="1" bestFit="1" customWidth="1"/>
    <col min="3" max="3" width="21.57421875" style="1" customWidth="1"/>
    <col min="4" max="4" width="11.421875" style="1" bestFit="1" customWidth="1"/>
    <col min="5" max="11" width="9.140625" style="1" customWidth="1"/>
    <col min="12" max="12" width="2.8515625" style="1" customWidth="1"/>
    <col min="13" max="13" width="13.8515625" style="1" bestFit="1" customWidth="1"/>
    <col min="14" max="16384" width="9.140625" style="1" customWidth="1"/>
  </cols>
  <sheetData>
    <row r="1" ht="7.5" customHeight="1" thickBot="1"/>
    <row r="2" spans="2:13" ht="18.75" customHeight="1" thickBot="1">
      <c r="B2" s="176" t="s">
        <v>53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8"/>
    </row>
    <row r="3" spans="2:11" ht="12.75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13.5" thickBot="1">
      <c r="B4" s="2"/>
      <c r="C4" s="2"/>
      <c r="D4" s="46" t="s">
        <v>1</v>
      </c>
      <c r="E4" s="46"/>
      <c r="F4" s="46"/>
      <c r="G4" s="46"/>
      <c r="H4" s="46"/>
      <c r="I4" s="46"/>
      <c r="J4" s="46"/>
      <c r="K4" s="46"/>
    </row>
    <row r="5" spans="2:13" ht="12.75">
      <c r="B5" s="2"/>
      <c r="D5" s="47">
        <v>1.7</v>
      </c>
      <c r="E5" s="47">
        <v>1.8</v>
      </c>
      <c r="F5" s="47">
        <v>1.9</v>
      </c>
      <c r="G5" s="47">
        <v>2</v>
      </c>
      <c r="H5" s="47">
        <v>2.1</v>
      </c>
      <c r="I5" s="47">
        <v>2.2</v>
      </c>
      <c r="J5" s="47">
        <v>2.3</v>
      </c>
      <c r="K5" s="47">
        <v>2.4</v>
      </c>
      <c r="M5" s="4" t="s">
        <v>8</v>
      </c>
    </row>
    <row r="6" spans="2:13" ht="13.5" thickBot="1">
      <c r="B6" s="2"/>
      <c r="C6" s="2"/>
      <c r="D6" s="47"/>
      <c r="E6" s="3"/>
      <c r="F6" s="47"/>
      <c r="G6" s="3"/>
      <c r="H6" s="47"/>
      <c r="I6" s="3"/>
      <c r="J6" s="47"/>
      <c r="K6" s="3"/>
      <c r="M6" s="5" t="s">
        <v>50</v>
      </c>
    </row>
    <row r="7" spans="2:13" ht="12.75">
      <c r="B7" s="21"/>
      <c r="C7" s="48" t="s">
        <v>0</v>
      </c>
      <c r="D7" s="49" t="s">
        <v>6</v>
      </c>
      <c r="E7" s="48"/>
      <c r="F7" s="59"/>
      <c r="G7" s="22"/>
      <c r="H7" s="59"/>
      <c r="I7" s="22"/>
      <c r="J7" s="59"/>
      <c r="K7" s="22"/>
      <c r="L7" s="10"/>
      <c r="M7" s="23"/>
    </row>
    <row r="8" spans="2:13" ht="12.75">
      <c r="B8" s="11"/>
      <c r="C8" s="31"/>
      <c r="D8" s="50"/>
      <c r="E8" s="31"/>
      <c r="F8" s="43"/>
      <c r="G8" s="31"/>
      <c r="H8" s="43"/>
      <c r="I8" s="31"/>
      <c r="J8" s="43"/>
      <c r="K8" s="31"/>
      <c r="L8" s="14"/>
      <c r="M8" s="6"/>
    </row>
    <row r="9" spans="2:13" ht="12.75">
      <c r="B9" s="24" t="s">
        <v>52</v>
      </c>
      <c r="C9" s="25">
        <v>2</v>
      </c>
      <c r="D9" s="51">
        <f>D$5*$C9</f>
        <v>3.4</v>
      </c>
      <c r="E9" s="26">
        <f aca="true" t="shared" si="0" ref="E9:K9">E5*$C9</f>
        <v>3.6</v>
      </c>
      <c r="F9" s="51">
        <f t="shared" si="0"/>
        <v>3.8</v>
      </c>
      <c r="G9" s="26">
        <f t="shared" si="0"/>
        <v>4</v>
      </c>
      <c r="H9" s="51">
        <f t="shared" si="0"/>
        <v>4.2</v>
      </c>
      <c r="I9" s="26">
        <f t="shared" si="0"/>
        <v>4.4</v>
      </c>
      <c r="J9" s="51">
        <f t="shared" si="0"/>
        <v>4.6</v>
      </c>
      <c r="K9" s="26">
        <f t="shared" si="0"/>
        <v>4.8</v>
      </c>
      <c r="L9" s="14"/>
      <c r="M9" s="7">
        <f>22*C9</f>
        <v>44</v>
      </c>
    </row>
    <row r="10" spans="2:13" ht="13.5" thickBot="1">
      <c r="B10" s="27" t="s">
        <v>54</v>
      </c>
      <c r="C10" s="28">
        <v>6</v>
      </c>
      <c r="D10" s="52">
        <f>D$5*$C10</f>
        <v>10.2</v>
      </c>
      <c r="E10" s="29">
        <f aca="true" t="shared" si="1" ref="E10:K10">E$5*$C10</f>
        <v>10.8</v>
      </c>
      <c r="F10" s="52">
        <f t="shared" si="1"/>
        <v>11.399999999999999</v>
      </c>
      <c r="G10" s="29">
        <f t="shared" si="1"/>
        <v>12</v>
      </c>
      <c r="H10" s="52">
        <f t="shared" si="1"/>
        <v>12.600000000000001</v>
      </c>
      <c r="I10" s="29">
        <f t="shared" si="1"/>
        <v>13.200000000000001</v>
      </c>
      <c r="J10" s="52">
        <f t="shared" si="1"/>
        <v>13.799999999999999</v>
      </c>
      <c r="K10" s="29">
        <f t="shared" si="1"/>
        <v>14.399999999999999</v>
      </c>
      <c r="L10" s="20"/>
      <c r="M10" s="9">
        <f>22*C10</f>
        <v>132</v>
      </c>
    </row>
    <row r="11" spans="2:13" ht="13.5" thickBot="1">
      <c r="B11" s="2"/>
      <c r="C11" s="2"/>
      <c r="D11" s="46"/>
      <c r="E11" s="2"/>
      <c r="F11" s="46"/>
      <c r="G11" s="2"/>
      <c r="H11" s="46"/>
      <c r="I11" s="2"/>
      <c r="J11" s="46"/>
      <c r="K11" s="2"/>
      <c r="M11" s="36"/>
    </row>
    <row r="12" spans="2:13" ht="12.75">
      <c r="B12" s="21"/>
      <c r="C12" s="48" t="s">
        <v>2</v>
      </c>
      <c r="D12" s="49" t="s">
        <v>3</v>
      </c>
      <c r="E12" s="48"/>
      <c r="F12" s="59"/>
      <c r="G12" s="22"/>
      <c r="H12" s="59"/>
      <c r="I12" s="22"/>
      <c r="J12" s="59"/>
      <c r="K12" s="22"/>
      <c r="L12" s="10"/>
      <c r="M12" s="30"/>
    </row>
    <row r="13" spans="2:13" ht="12.75">
      <c r="B13" s="11"/>
      <c r="C13" s="31"/>
      <c r="D13" s="43"/>
      <c r="E13" s="31"/>
      <c r="F13" s="43"/>
      <c r="G13" s="31"/>
      <c r="H13" s="43"/>
      <c r="I13" s="31"/>
      <c r="J13" s="43"/>
      <c r="K13" s="31"/>
      <c r="L13" s="14"/>
      <c r="M13" s="8"/>
    </row>
    <row r="14" spans="2:13" ht="12.75">
      <c r="B14" s="24" t="s">
        <v>52</v>
      </c>
      <c r="C14" s="32">
        <f>3.5*52/12</f>
        <v>15.166666666666666</v>
      </c>
      <c r="D14" s="53">
        <f aca="true" t="shared" si="2" ref="D14:K14">$C14*D$9</f>
        <v>51.56666666666666</v>
      </c>
      <c r="E14" s="33">
        <f t="shared" si="2"/>
        <v>54.6</v>
      </c>
      <c r="F14" s="53">
        <f t="shared" si="2"/>
        <v>57.633333333333326</v>
      </c>
      <c r="G14" s="33">
        <f t="shared" si="2"/>
        <v>60.666666666666664</v>
      </c>
      <c r="H14" s="53">
        <f t="shared" si="2"/>
        <v>63.7</v>
      </c>
      <c r="I14" s="33">
        <f t="shared" si="2"/>
        <v>66.73333333333333</v>
      </c>
      <c r="J14" s="53">
        <f t="shared" si="2"/>
        <v>69.76666666666665</v>
      </c>
      <c r="K14" s="33">
        <f t="shared" si="2"/>
        <v>72.8</v>
      </c>
      <c r="L14" s="14"/>
      <c r="M14" s="7">
        <f>M$9*C14</f>
        <v>667.3333333333333</v>
      </c>
    </row>
    <row r="15" spans="2:13" ht="12.75">
      <c r="B15" s="11" t="s">
        <v>55</v>
      </c>
      <c r="C15" s="12">
        <f>4*52/12</f>
        <v>17.333333333333332</v>
      </c>
      <c r="D15" s="54">
        <f aca="true" t="shared" si="3" ref="D15:K15">$C15*D$10</f>
        <v>176.79999999999998</v>
      </c>
      <c r="E15" s="13">
        <f t="shared" si="3"/>
        <v>187.2</v>
      </c>
      <c r="F15" s="54">
        <f t="shared" si="3"/>
        <v>197.59999999999997</v>
      </c>
      <c r="G15" s="13">
        <f t="shared" si="3"/>
        <v>208</v>
      </c>
      <c r="H15" s="54">
        <f t="shared" si="3"/>
        <v>218.4</v>
      </c>
      <c r="I15" s="13">
        <f t="shared" si="3"/>
        <v>228.8</v>
      </c>
      <c r="J15" s="54">
        <f t="shared" si="3"/>
        <v>239.19999999999996</v>
      </c>
      <c r="K15" s="13">
        <f t="shared" si="3"/>
        <v>249.59999999999997</v>
      </c>
      <c r="L15" s="14"/>
      <c r="M15" s="8">
        <f>M$10*C15</f>
        <v>2288</v>
      </c>
    </row>
    <row r="16" spans="2:13" ht="12.75">
      <c r="B16" s="15" t="s">
        <v>51</v>
      </c>
      <c r="C16" s="16"/>
      <c r="D16" s="55">
        <f aca="true" t="shared" si="4" ref="D16:K16">D15-D$14</f>
        <v>125.23333333333332</v>
      </c>
      <c r="E16" s="17">
        <f t="shared" si="4"/>
        <v>132.6</v>
      </c>
      <c r="F16" s="55">
        <f t="shared" si="4"/>
        <v>139.96666666666664</v>
      </c>
      <c r="G16" s="17">
        <f t="shared" si="4"/>
        <v>147.33333333333334</v>
      </c>
      <c r="H16" s="55">
        <f t="shared" si="4"/>
        <v>154.7</v>
      </c>
      <c r="I16" s="17">
        <f t="shared" si="4"/>
        <v>162.06666666666666</v>
      </c>
      <c r="J16" s="55">
        <f t="shared" si="4"/>
        <v>169.4333333333333</v>
      </c>
      <c r="K16" s="17">
        <f t="shared" si="4"/>
        <v>176.79999999999995</v>
      </c>
      <c r="L16" s="14"/>
      <c r="M16" s="8"/>
    </row>
    <row r="17" spans="2:13" ht="12.75">
      <c r="B17" s="15"/>
      <c r="C17" s="16"/>
      <c r="D17" s="55"/>
      <c r="E17" s="17"/>
      <c r="F17" s="55"/>
      <c r="G17" s="17"/>
      <c r="H17" s="55"/>
      <c r="I17" s="17"/>
      <c r="J17" s="55"/>
      <c r="K17" s="17"/>
      <c r="L17" s="14"/>
      <c r="M17" s="8"/>
    </row>
    <row r="18" spans="2:13" ht="12.75">
      <c r="B18" s="11" t="s">
        <v>56</v>
      </c>
      <c r="C18" s="12">
        <f>5*52/12</f>
        <v>21.666666666666668</v>
      </c>
      <c r="D18" s="54">
        <f aca="true" t="shared" si="5" ref="D18:K18">$C18*D$10</f>
        <v>221</v>
      </c>
      <c r="E18" s="13">
        <f t="shared" si="5"/>
        <v>234.00000000000003</v>
      </c>
      <c r="F18" s="54">
        <f t="shared" si="5"/>
        <v>246.99999999999997</v>
      </c>
      <c r="G18" s="13">
        <f t="shared" si="5"/>
        <v>260</v>
      </c>
      <c r="H18" s="54">
        <f t="shared" si="5"/>
        <v>273.00000000000006</v>
      </c>
      <c r="I18" s="13">
        <f t="shared" si="5"/>
        <v>286.00000000000006</v>
      </c>
      <c r="J18" s="54">
        <f t="shared" si="5"/>
        <v>299</v>
      </c>
      <c r="K18" s="13">
        <f t="shared" si="5"/>
        <v>312</v>
      </c>
      <c r="L18" s="14"/>
      <c r="M18" s="8">
        <f>M$10*C18</f>
        <v>2860</v>
      </c>
    </row>
    <row r="19" spans="2:13" ht="12.75">
      <c r="B19" s="15" t="s">
        <v>51</v>
      </c>
      <c r="C19" s="18"/>
      <c r="D19" s="55">
        <f aca="true" t="shared" si="6" ref="D19:K19">D18-D$14</f>
        <v>169.43333333333334</v>
      </c>
      <c r="E19" s="17">
        <f t="shared" si="6"/>
        <v>179.40000000000003</v>
      </c>
      <c r="F19" s="55">
        <f t="shared" si="6"/>
        <v>189.36666666666665</v>
      </c>
      <c r="G19" s="17">
        <f t="shared" si="6"/>
        <v>199.33333333333334</v>
      </c>
      <c r="H19" s="55">
        <f t="shared" si="6"/>
        <v>209.30000000000007</v>
      </c>
      <c r="I19" s="17">
        <f t="shared" si="6"/>
        <v>219.2666666666667</v>
      </c>
      <c r="J19" s="55">
        <f t="shared" si="6"/>
        <v>229.23333333333335</v>
      </c>
      <c r="K19" s="17">
        <f t="shared" si="6"/>
        <v>239.2</v>
      </c>
      <c r="L19" s="14"/>
      <c r="M19" s="8"/>
    </row>
    <row r="20" spans="2:13" ht="13.5" thickBot="1">
      <c r="B20" s="19"/>
      <c r="C20" s="20"/>
      <c r="D20" s="56"/>
      <c r="E20" s="20"/>
      <c r="F20" s="56"/>
      <c r="G20" s="20"/>
      <c r="H20" s="56"/>
      <c r="I20" s="20"/>
      <c r="J20" s="56"/>
      <c r="K20" s="20"/>
      <c r="L20" s="20"/>
      <c r="M20" s="9"/>
    </row>
    <row r="21" spans="2:13" ht="13.5" thickBot="1">
      <c r="B21" s="14"/>
      <c r="C21" s="14"/>
      <c r="D21" s="57"/>
      <c r="E21" s="14"/>
      <c r="F21" s="57"/>
      <c r="G21" s="14"/>
      <c r="H21" s="57"/>
      <c r="I21" s="14"/>
      <c r="J21" s="57"/>
      <c r="K21" s="14"/>
      <c r="L21" s="14"/>
      <c r="M21" s="36"/>
    </row>
    <row r="22" spans="2:13" ht="12.75">
      <c r="B22" s="21"/>
      <c r="C22" s="48" t="s">
        <v>5</v>
      </c>
      <c r="D22" s="49" t="s">
        <v>4</v>
      </c>
      <c r="E22" s="48"/>
      <c r="F22" s="59"/>
      <c r="G22" s="22"/>
      <c r="H22" s="59"/>
      <c r="I22" s="22"/>
      <c r="J22" s="59"/>
      <c r="K22" s="22"/>
      <c r="L22" s="10"/>
      <c r="M22" s="30"/>
    </row>
    <row r="23" spans="2:13" ht="12.75">
      <c r="B23" s="11"/>
      <c r="C23" s="14"/>
      <c r="D23" s="43"/>
      <c r="E23" s="31"/>
      <c r="F23" s="43"/>
      <c r="G23" s="31"/>
      <c r="H23" s="43"/>
      <c r="I23" s="31"/>
      <c r="J23" s="43"/>
      <c r="K23" s="31"/>
      <c r="L23" s="14"/>
      <c r="M23" s="8"/>
    </row>
    <row r="24" spans="2:13" ht="12.75">
      <c r="B24" s="24" t="s">
        <v>52</v>
      </c>
      <c r="C24" s="32">
        <f>3.5*52</f>
        <v>182</v>
      </c>
      <c r="D24" s="53">
        <f aca="true" t="shared" si="7" ref="D24:K24">$C24*D$9</f>
        <v>618.8</v>
      </c>
      <c r="E24" s="33">
        <f t="shared" si="7"/>
        <v>655.2</v>
      </c>
      <c r="F24" s="53">
        <f t="shared" si="7"/>
        <v>691.6</v>
      </c>
      <c r="G24" s="33">
        <f t="shared" si="7"/>
        <v>728</v>
      </c>
      <c r="H24" s="53">
        <f t="shared" si="7"/>
        <v>764.4</v>
      </c>
      <c r="I24" s="33">
        <f t="shared" si="7"/>
        <v>800.8000000000001</v>
      </c>
      <c r="J24" s="53">
        <f t="shared" si="7"/>
        <v>837.1999999999999</v>
      </c>
      <c r="K24" s="33">
        <f t="shared" si="7"/>
        <v>873.6</v>
      </c>
      <c r="L24" s="14"/>
      <c r="M24" s="7">
        <f>M$9*C24</f>
        <v>8008</v>
      </c>
    </row>
    <row r="25" spans="2:13" ht="12.75">
      <c r="B25" s="11" t="s">
        <v>55</v>
      </c>
      <c r="C25" s="12">
        <f>4*52</f>
        <v>208</v>
      </c>
      <c r="D25" s="54">
        <f aca="true" t="shared" si="8" ref="D25:K25">$C25*D$10</f>
        <v>2121.6</v>
      </c>
      <c r="E25" s="13">
        <f t="shared" si="8"/>
        <v>2246.4</v>
      </c>
      <c r="F25" s="54">
        <f t="shared" si="8"/>
        <v>2371.2</v>
      </c>
      <c r="G25" s="13">
        <f t="shared" si="8"/>
        <v>2496</v>
      </c>
      <c r="H25" s="54">
        <f t="shared" si="8"/>
        <v>2620.8</v>
      </c>
      <c r="I25" s="13">
        <f t="shared" si="8"/>
        <v>2745.6000000000004</v>
      </c>
      <c r="J25" s="54">
        <f t="shared" si="8"/>
        <v>2870.3999999999996</v>
      </c>
      <c r="K25" s="13">
        <f t="shared" si="8"/>
        <v>2995.2</v>
      </c>
      <c r="L25" s="14"/>
      <c r="M25" s="8">
        <f>M$10*C25</f>
        <v>27456</v>
      </c>
    </row>
    <row r="26" spans="2:13" ht="12.75">
      <c r="B26" s="15" t="s">
        <v>51</v>
      </c>
      <c r="C26" s="16"/>
      <c r="D26" s="55">
        <f aca="true" t="shared" si="9" ref="D26:K26">D25-D$24</f>
        <v>1502.8</v>
      </c>
      <c r="E26" s="17">
        <f t="shared" si="9"/>
        <v>1591.2</v>
      </c>
      <c r="F26" s="55">
        <f t="shared" si="9"/>
        <v>1679.6</v>
      </c>
      <c r="G26" s="17">
        <f t="shared" si="9"/>
        <v>1768</v>
      </c>
      <c r="H26" s="55">
        <f t="shared" si="9"/>
        <v>1856.4</v>
      </c>
      <c r="I26" s="17">
        <f t="shared" si="9"/>
        <v>1944.8000000000002</v>
      </c>
      <c r="J26" s="55">
        <f t="shared" si="9"/>
        <v>2033.1999999999998</v>
      </c>
      <c r="K26" s="17">
        <f t="shared" si="9"/>
        <v>2121.6</v>
      </c>
      <c r="L26" s="14"/>
      <c r="M26" s="8"/>
    </row>
    <row r="27" spans="2:13" ht="12.75">
      <c r="B27" s="15"/>
      <c r="C27" s="16"/>
      <c r="D27" s="55"/>
      <c r="E27" s="17"/>
      <c r="F27" s="55"/>
      <c r="G27" s="17"/>
      <c r="H27" s="55"/>
      <c r="I27" s="17"/>
      <c r="J27" s="55"/>
      <c r="K27" s="17"/>
      <c r="L27" s="14"/>
      <c r="M27" s="8"/>
    </row>
    <row r="28" spans="2:13" ht="12.75">
      <c r="B28" s="11" t="s">
        <v>56</v>
      </c>
      <c r="C28" s="12">
        <f>5*52</f>
        <v>260</v>
      </c>
      <c r="D28" s="54">
        <f aca="true" t="shared" si="10" ref="D28:K28">$C28*D$10</f>
        <v>2652</v>
      </c>
      <c r="E28" s="13">
        <f t="shared" si="10"/>
        <v>2808</v>
      </c>
      <c r="F28" s="54">
        <f t="shared" si="10"/>
        <v>2963.9999999999995</v>
      </c>
      <c r="G28" s="13">
        <f t="shared" si="10"/>
        <v>3120</v>
      </c>
      <c r="H28" s="54">
        <f t="shared" si="10"/>
        <v>3276.0000000000005</v>
      </c>
      <c r="I28" s="13">
        <f t="shared" si="10"/>
        <v>3432.0000000000005</v>
      </c>
      <c r="J28" s="54">
        <f t="shared" si="10"/>
        <v>3587.9999999999995</v>
      </c>
      <c r="K28" s="13">
        <f t="shared" si="10"/>
        <v>3743.9999999999995</v>
      </c>
      <c r="L28" s="14"/>
      <c r="M28" s="8">
        <f>M$10*C28</f>
        <v>34320</v>
      </c>
    </row>
    <row r="29" spans="2:13" ht="12.75">
      <c r="B29" s="15" t="s">
        <v>51</v>
      </c>
      <c r="C29" s="18"/>
      <c r="D29" s="55">
        <f aca="true" t="shared" si="11" ref="D29:K29">D28-D$24</f>
        <v>2033.2</v>
      </c>
      <c r="E29" s="17">
        <f t="shared" si="11"/>
        <v>2152.8</v>
      </c>
      <c r="F29" s="55">
        <f t="shared" si="11"/>
        <v>2272.3999999999996</v>
      </c>
      <c r="G29" s="17">
        <f t="shared" si="11"/>
        <v>2392</v>
      </c>
      <c r="H29" s="55">
        <f t="shared" si="11"/>
        <v>2511.6000000000004</v>
      </c>
      <c r="I29" s="17">
        <f t="shared" si="11"/>
        <v>2631.2000000000003</v>
      </c>
      <c r="J29" s="55">
        <f t="shared" si="11"/>
        <v>2750.7999999999997</v>
      </c>
      <c r="K29" s="17">
        <f t="shared" si="11"/>
        <v>2870.3999999999996</v>
      </c>
      <c r="L29" s="14"/>
      <c r="M29" s="8"/>
    </row>
    <row r="30" spans="2:13" ht="13.5" thickBot="1">
      <c r="B30" s="34" t="s">
        <v>7</v>
      </c>
      <c r="C30" s="20"/>
      <c r="D30" s="58">
        <f aca="true" t="shared" si="12" ref="D30:K30">D29-D26</f>
        <v>530.4000000000001</v>
      </c>
      <c r="E30" s="35">
        <f t="shared" si="12"/>
        <v>561.6000000000001</v>
      </c>
      <c r="F30" s="58">
        <f t="shared" si="12"/>
        <v>592.7999999999997</v>
      </c>
      <c r="G30" s="35">
        <f t="shared" si="12"/>
        <v>624</v>
      </c>
      <c r="H30" s="58">
        <f t="shared" si="12"/>
        <v>655.2000000000003</v>
      </c>
      <c r="I30" s="35">
        <f t="shared" si="12"/>
        <v>686.4000000000001</v>
      </c>
      <c r="J30" s="58">
        <f t="shared" si="12"/>
        <v>717.5999999999999</v>
      </c>
      <c r="K30" s="35">
        <f t="shared" si="12"/>
        <v>748.7999999999997</v>
      </c>
      <c r="L30" s="20"/>
      <c r="M30" s="9"/>
    </row>
    <row r="32" ht="13.5" thickBot="1"/>
    <row r="33" ht="12.75">
      <c r="C33" s="112" t="s">
        <v>59</v>
      </c>
    </row>
    <row r="34" ht="18.75" thickBot="1">
      <c r="C34" s="113" t="s">
        <v>28</v>
      </c>
    </row>
  </sheetData>
  <mergeCells count="1">
    <mergeCell ref="B2:M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56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2.00390625" style="0" customWidth="1"/>
  </cols>
  <sheetData>
    <row r="1" ht="13.5" thickBot="1"/>
    <row r="2" spans="2:23" ht="13.5" thickBot="1">
      <c r="B2" s="87" t="s">
        <v>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9"/>
    </row>
    <row r="3" spans="2:23" s="44" customFormat="1" ht="12.75">
      <c r="B3" s="45"/>
      <c r="C3" s="45"/>
      <c r="D3" s="45"/>
      <c r="E3" s="45"/>
      <c r="F3" s="45"/>
      <c r="G3" s="45"/>
      <c r="H3" s="45"/>
      <c r="I3" s="45"/>
      <c r="J3" s="45"/>
      <c r="K3" s="41">
        <f>44*3.5*52/12</f>
        <v>667.3333333333334</v>
      </c>
      <c r="L3" t="s">
        <v>57</v>
      </c>
      <c r="N3" s="45"/>
      <c r="O3" s="45"/>
      <c r="P3" s="45"/>
      <c r="Q3" s="45"/>
      <c r="R3" s="45"/>
      <c r="S3" s="45"/>
      <c r="T3" s="45"/>
      <c r="U3" s="45"/>
      <c r="V3" s="45"/>
      <c r="W3" s="45"/>
    </row>
    <row r="4" ht="13.5" thickBot="1"/>
    <row r="5" spans="2:23" ht="18.75" customHeight="1" thickBot="1">
      <c r="B5" s="83" t="s">
        <v>10</v>
      </c>
      <c r="C5" s="84" t="s">
        <v>48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6"/>
    </row>
    <row r="6" spans="2:23" ht="13.5" customHeight="1" thickBot="1">
      <c r="B6" s="82" t="s">
        <v>49</v>
      </c>
      <c r="C6" s="65">
        <v>2</v>
      </c>
      <c r="D6" s="66">
        <v>2.1</v>
      </c>
      <c r="E6" s="63">
        <v>2.2</v>
      </c>
      <c r="F6" s="66">
        <v>2.3</v>
      </c>
      <c r="G6" s="63">
        <v>2.4</v>
      </c>
      <c r="H6" s="66">
        <v>2.5</v>
      </c>
      <c r="I6" s="63">
        <v>2.6</v>
      </c>
      <c r="J6" s="66">
        <v>2.7</v>
      </c>
      <c r="K6" s="63">
        <v>2.8</v>
      </c>
      <c r="L6" s="66">
        <v>2.9</v>
      </c>
      <c r="M6" s="63">
        <v>3</v>
      </c>
      <c r="N6" s="66">
        <v>3.1</v>
      </c>
      <c r="O6" s="63">
        <v>3.2</v>
      </c>
      <c r="P6" s="66">
        <v>3.3</v>
      </c>
      <c r="Q6" s="63">
        <v>3.4</v>
      </c>
      <c r="R6" s="66">
        <v>3.5</v>
      </c>
      <c r="S6" s="63">
        <v>3.6</v>
      </c>
      <c r="T6" s="66">
        <v>3.7</v>
      </c>
      <c r="U6" s="63">
        <v>3.8</v>
      </c>
      <c r="V6" s="66">
        <v>3.9</v>
      </c>
      <c r="W6" s="62">
        <v>4</v>
      </c>
    </row>
    <row r="7" spans="2:23" ht="6.75" customHeight="1" thickBot="1">
      <c r="B7" s="1"/>
      <c r="C7" s="64"/>
      <c r="D7" s="1"/>
      <c r="E7" s="64"/>
      <c r="F7" s="1"/>
      <c r="G7" s="64"/>
      <c r="H7" s="1"/>
      <c r="I7" s="64"/>
      <c r="J7" s="1"/>
      <c r="K7" s="64"/>
      <c r="L7" s="1"/>
      <c r="M7" s="64"/>
      <c r="N7" s="1"/>
      <c r="O7" s="64"/>
      <c r="P7" s="1"/>
      <c r="Q7" s="64"/>
      <c r="R7" s="1"/>
      <c r="S7" s="64"/>
      <c r="T7" s="1"/>
      <c r="U7" s="64"/>
      <c r="V7" s="1"/>
      <c r="W7" s="64"/>
    </row>
    <row r="8" spans="2:23" s="72" customFormat="1" ht="13.5" thickBot="1">
      <c r="B8" s="179">
        <v>10</v>
      </c>
      <c r="C8" s="74">
        <f aca="true" t="shared" si="0" ref="C8:L17">+C$6/$B8*1000</f>
        <v>200</v>
      </c>
      <c r="D8" s="75">
        <f t="shared" si="0"/>
        <v>210.00000000000003</v>
      </c>
      <c r="E8" s="76">
        <f t="shared" si="0"/>
        <v>220.00000000000003</v>
      </c>
      <c r="F8" s="76">
        <f t="shared" si="0"/>
        <v>229.99999999999997</v>
      </c>
      <c r="G8" s="76">
        <f t="shared" si="0"/>
        <v>240</v>
      </c>
      <c r="H8" s="76">
        <f t="shared" si="0"/>
        <v>250</v>
      </c>
      <c r="I8" s="76">
        <f t="shared" si="0"/>
        <v>260</v>
      </c>
      <c r="J8" s="76">
        <f t="shared" si="0"/>
        <v>270</v>
      </c>
      <c r="K8" s="76">
        <f t="shared" si="0"/>
        <v>279.99999999999994</v>
      </c>
      <c r="L8" s="76">
        <f t="shared" si="0"/>
        <v>290</v>
      </c>
      <c r="M8" s="76">
        <f aca="true" t="shared" si="1" ref="M8:W17">+M$6/$B8*1000</f>
        <v>300</v>
      </c>
      <c r="N8" s="76">
        <f t="shared" si="1"/>
        <v>310</v>
      </c>
      <c r="O8" s="76">
        <f t="shared" si="1"/>
        <v>320</v>
      </c>
      <c r="P8" s="76">
        <f t="shared" si="1"/>
        <v>329.99999999999994</v>
      </c>
      <c r="Q8" s="76">
        <f t="shared" si="1"/>
        <v>339.99999999999994</v>
      </c>
      <c r="R8" s="76">
        <f t="shared" si="1"/>
        <v>350</v>
      </c>
      <c r="S8" s="76">
        <f t="shared" si="1"/>
        <v>360</v>
      </c>
      <c r="T8" s="76">
        <f t="shared" si="1"/>
        <v>370</v>
      </c>
      <c r="U8" s="76">
        <f t="shared" si="1"/>
        <v>380</v>
      </c>
      <c r="V8" s="76">
        <f t="shared" si="1"/>
        <v>390</v>
      </c>
      <c r="W8" s="77">
        <f t="shared" si="1"/>
        <v>400</v>
      </c>
    </row>
    <row r="9" spans="2:23" ht="12.75">
      <c r="B9" s="67">
        <f aca="true" t="shared" si="2" ref="B9:B26">+B8+1</f>
        <v>11</v>
      </c>
      <c r="C9" s="39">
        <f t="shared" si="0"/>
        <v>181.8181818181818</v>
      </c>
      <c r="D9" s="37">
        <f t="shared" si="0"/>
        <v>190.9090909090909</v>
      </c>
      <c r="E9" s="40">
        <f t="shared" si="0"/>
        <v>200</v>
      </c>
      <c r="F9" s="38">
        <f t="shared" si="0"/>
        <v>209.09090909090907</v>
      </c>
      <c r="G9" s="40">
        <f t="shared" si="0"/>
        <v>218.18181818181816</v>
      </c>
      <c r="H9" s="38">
        <f t="shared" si="0"/>
        <v>227.27272727272725</v>
      </c>
      <c r="I9" s="40">
        <f t="shared" si="0"/>
        <v>236.36363636363635</v>
      </c>
      <c r="J9" s="38">
        <f t="shared" si="0"/>
        <v>245.45454545454547</v>
      </c>
      <c r="K9" s="40">
        <f t="shared" si="0"/>
        <v>254.54545454545453</v>
      </c>
      <c r="L9" s="38">
        <f t="shared" si="0"/>
        <v>263.6363636363636</v>
      </c>
      <c r="M9" s="40">
        <f t="shared" si="1"/>
        <v>272.7272727272727</v>
      </c>
      <c r="N9" s="38">
        <f t="shared" si="1"/>
        <v>281.8181818181818</v>
      </c>
      <c r="O9" s="40">
        <f t="shared" si="1"/>
        <v>290.90909090909093</v>
      </c>
      <c r="P9" s="38">
        <f t="shared" si="1"/>
        <v>300</v>
      </c>
      <c r="Q9" s="40">
        <f t="shared" si="1"/>
        <v>309.09090909090907</v>
      </c>
      <c r="R9" s="38">
        <f t="shared" si="1"/>
        <v>318.1818181818182</v>
      </c>
      <c r="S9" s="40">
        <f t="shared" si="1"/>
        <v>327.27272727272725</v>
      </c>
      <c r="T9" s="38">
        <f t="shared" si="1"/>
        <v>336.3636363636364</v>
      </c>
      <c r="U9" s="40">
        <f t="shared" si="1"/>
        <v>345.45454545454544</v>
      </c>
      <c r="V9" s="38">
        <f t="shared" si="1"/>
        <v>354.54545454545456</v>
      </c>
      <c r="W9" s="78">
        <f t="shared" si="1"/>
        <v>363.6363636363636</v>
      </c>
    </row>
    <row r="10" spans="2:23" ht="12.75">
      <c r="B10" s="67">
        <f t="shared" si="2"/>
        <v>12</v>
      </c>
      <c r="C10" s="39">
        <f t="shared" si="0"/>
        <v>166.66666666666666</v>
      </c>
      <c r="D10" s="37">
        <f t="shared" si="0"/>
        <v>175.00000000000003</v>
      </c>
      <c r="E10" s="40">
        <f t="shared" si="0"/>
        <v>183.33333333333334</v>
      </c>
      <c r="F10" s="38">
        <f t="shared" si="0"/>
        <v>191.66666666666666</v>
      </c>
      <c r="G10" s="40">
        <f t="shared" si="0"/>
        <v>199.99999999999997</v>
      </c>
      <c r="H10" s="38">
        <f t="shared" si="0"/>
        <v>208.33333333333334</v>
      </c>
      <c r="I10" s="40">
        <f t="shared" si="0"/>
        <v>216.66666666666669</v>
      </c>
      <c r="J10" s="38">
        <f t="shared" si="0"/>
        <v>225</v>
      </c>
      <c r="K10" s="40">
        <f t="shared" si="0"/>
        <v>233.33333333333331</v>
      </c>
      <c r="L10" s="38">
        <f t="shared" si="0"/>
        <v>241.66666666666666</v>
      </c>
      <c r="M10" s="40">
        <f t="shared" si="1"/>
        <v>250</v>
      </c>
      <c r="N10" s="38">
        <f t="shared" si="1"/>
        <v>258.33333333333337</v>
      </c>
      <c r="O10" s="40">
        <f t="shared" si="1"/>
        <v>266.6666666666667</v>
      </c>
      <c r="P10" s="38">
        <f t="shared" si="1"/>
        <v>274.99999999999994</v>
      </c>
      <c r="Q10" s="40">
        <f t="shared" si="1"/>
        <v>283.3333333333333</v>
      </c>
      <c r="R10" s="38">
        <f t="shared" si="1"/>
        <v>291.6666666666667</v>
      </c>
      <c r="S10" s="40">
        <f t="shared" si="1"/>
        <v>300</v>
      </c>
      <c r="T10" s="38">
        <f t="shared" si="1"/>
        <v>308.33333333333337</v>
      </c>
      <c r="U10" s="40">
        <f t="shared" si="1"/>
        <v>316.66666666666663</v>
      </c>
      <c r="V10" s="38">
        <f t="shared" si="1"/>
        <v>325</v>
      </c>
      <c r="W10" s="78">
        <f t="shared" si="1"/>
        <v>333.3333333333333</v>
      </c>
    </row>
    <row r="11" spans="2:23" ht="12.75">
      <c r="B11" s="67">
        <f t="shared" si="2"/>
        <v>13</v>
      </c>
      <c r="C11" s="39">
        <f t="shared" si="0"/>
        <v>153.84615384615387</v>
      </c>
      <c r="D11" s="37">
        <f t="shared" si="0"/>
        <v>161.53846153846155</v>
      </c>
      <c r="E11" s="40">
        <f t="shared" si="0"/>
        <v>169.23076923076923</v>
      </c>
      <c r="F11" s="38">
        <f t="shared" si="0"/>
        <v>176.9230769230769</v>
      </c>
      <c r="G11" s="40">
        <f t="shared" si="0"/>
        <v>184.61538461538458</v>
      </c>
      <c r="H11" s="38">
        <f t="shared" si="0"/>
        <v>192.30769230769232</v>
      </c>
      <c r="I11" s="40">
        <f t="shared" si="0"/>
        <v>200</v>
      </c>
      <c r="J11" s="38">
        <f t="shared" si="0"/>
        <v>207.6923076923077</v>
      </c>
      <c r="K11" s="40">
        <f t="shared" si="0"/>
        <v>215.38461538461536</v>
      </c>
      <c r="L11" s="38">
        <f t="shared" si="0"/>
        <v>223.07692307692307</v>
      </c>
      <c r="M11" s="40">
        <f t="shared" si="1"/>
        <v>230.76923076923077</v>
      </c>
      <c r="N11" s="38">
        <f t="shared" si="1"/>
        <v>238.46153846153848</v>
      </c>
      <c r="O11" s="40">
        <f t="shared" si="1"/>
        <v>246.15384615384616</v>
      </c>
      <c r="P11" s="38">
        <f t="shared" si="1"/>
        <v>253.84615384615384</v>
      </c>
      <c r="Q11" s="40">
        <f t="shared" si="1"/>
        <v>261.53846153846155</v>
      </c>
      <c r="R11" s="38">
        <f t="shared" si="1"/>
        <v>269.2307692307692</v>
      </c>
      <c r="S11" s="40">
        <f t="shared" si="1"/>
        <v>276.92307692307696</v>
      </c>
      <c r="T11" s="38">
        <f t="shared" si="1"/>
        <v>284.6153846153846</v>
      </c>
      <c r="U11" s="40">
        <f t="shared" si="1"/>
        <v>292.30769230769226</v>
      </c>
      <c r="V11" s="38">
        <f t="shared" si="1"/>
        <v>300</v>
      </c>
      <c r="W11" s="78">
        <f t="shared" si="1"/>
        <v>307.69230769230774</v>
      </c>
    </row>
    <row r="12" spans="2:23" ht="12.75">
      <c r="B12" s="67">
        <f t="shared" si="2"/>
        <v>14</v>
      </c>
      <c r="C12" s="39">
        <f t="shared" si="0"/>
        <v>142.85714285714286</v>
      </c>
      <c r="D12" s="37">
        <f t="shared" si="0"/>
        <v>150</v>
      </c>
      <c r="E12" s="40">
        <f t="shared" si="0"/>
        <v>157.14285714285717</v>
      </c>
      <c r="F12" s="38">
        <f t="shared" si="0"/>
        <v>164.28571428571428</v>
      </c>
      <c r="G12" s="40">
        <f t="shared" si="0"/>
        <v>171.42857142857142</v>
      </c>
      <c r="H12" s="38">
        <f t="shared" si="0"/>
        <v>178.57142857142858</v>
      </c>
      <c r="I12" s="40">
        <f t="shared" si="0"/>
        <v>185.71428571428572</v>
      </c>
      <c r="J12" s="38">
        <f t="shared" si="0"/>
        <v>192.85714285714286</v>
      </c>
      <c r="K12" s="40">
        <f t="shared" si="0"/>
        <v>199.99999999999997</v>
      </c>
      <c r="L12" s="38">
        <f t="shared" si="0"/>
        <v>207.14285714285714</v>
      </c>
      <c r="M12" s="40">
        <f t="shared" si="1"/>
        <v>214.28571428571428</v>
      </c>
      <c r="N12" s="38">
        <f t="shared" si="1"/>
        <v>221.42857142857144</v>
      </c>
      <c r="O12" s="40">
        <f t="shared" si="1"/>
        <v>228.57142857142858</v>
      </c>
      <c r="P12" s="38">
        <f t="shared" si="1"/>
        <v>235.71428571428572</v>
      </c>
      <c r="Q12" s="40">
        <f t="shared" si="1"/>
        <v>242.85714285714286</v>
      </c>
      <c r="R12" s="38">
        <f t="shared" si="1"/>
        <v>250</v>
      </c>
      <c r="S12" s="40">
        <f t="shared" si="1"/>
        <v>257.14285714285717</v>
      </c>
      <c r="T12" s="38">
        <f t="shared" si="1"/>
        <v>264.2857142857143</v>
      </c>
      <c r="U12" s="40">
        <f t="shared" si="1"/>
        <v>271.4285714285714</v>
      </c>
      <c r="V12" s="38">
        <f t="shared" si="1"/>
        <v>278.57142857142856</v>
      </c>
      <c r="W12" s="78">
        <f t="shared" si="1"/>
        <v>285.7142857142857</v>
      </c>
    </row>
    <row r="13" spans="2:23" ht="12.75">
      <c r="B13" s="67">
        <f t="shared" si="2"/>
        <v>15</v>
      </c>
      <c r="C13" s="39">
        <f t="shared" si="0"/>
        <v>133.33333333333334</v>
      </c>
      <c r="D13" s="37">
        <f t="shared" si="0"/>
        <v>140</v>
      </c>
      <c r="E13" s="40">
        <f t="shared" si="0"/>
        <v>146.66666666666666</v>
      </c>
      <c r="F13" s="38">
        <f t="shared" si="0"/>
        <v>153.33333333333331</v>
      </c>
      <c r="G13" s="40">
        <f t="shared" si="0"/>
        <v>160</v>
      </c>
      <c r="H13" s="38">
        <f t="shared" si="0"/>
        <v>166.66666666666666</v>
      </c>
      <c r="I13" s="40">
        <f t="shared" si="0"/>
        <v>173.33333333333334</v>
      </c>
      <c r="J13" s="38">
        <f t="shared" si="0"/>
        <v>180.00000000000003</v>
      </c>
      <c r="K13" s="40">
        <f t="shared" si="0"/>
        <v>186.66666666666666</v>
      </c>
      <c r="L13" s="38">
        <f t="shared" si="0"/>
        <v>193.33333333333334</v>
      </c>
      <c r="M13" s="40">
        <f t="shared" si="1"/>
        <v>200</v>
      </c>
      <c r="N13" s="38">
        <f t="shared" si="1"/>
        <v>206.66666666666666</v>
      </c>
      <c r="O13" s="40">
        <f t="shared" si="1"/>
        <v>213.33333333333334</v>
      </c>
      <c r="P13" s="38">
        <f t="shared" si="1"/>
        <v>220</v>
      </c>
      <c r="Q13" s="40">
        <f t="shared" si="1"/>
        <v>226.66666666666666</v>
      </c>
      <c r="R13" s="38">
        <f t="shared" si="1"/>
        <v>233.33333333333334</v>
      </c>
      <c r="S13" s="40">
        <f t="shared" si="1"/>
        <v>240.00000000000003</v>
      </c>
      <c r="T13" s="38">
        <f t="shared" si="1"/>
        <v>246.66666666666669</v>
      </c>
      <c r="U13" s="40">
        <f t="shared" si="1"/>
        <v>253.3333333333333</v>
      </c>
      <c r="V13" s="38">
        <f t="shared" si="1"/>
        <v>260</v>
      </c>
      <c r="W13" s="78">
        <f t="shared" si="1"/>
        <v>266.6666666666667</v>
      </c>
    </row>
    <row r="14" spans="2:23" ht="12.75">
      <c r="B14" s="67">
        <f t="shared" si="2"/>
        <v>16</v>
      </c>
      <c r="C14" s="39">
        <f t="shared" si="0"/>
        <v>125</v>
      </c>
      <c r="D14" s="37">
        <f t="shared" si="0"/>
        <v>131.25</v>
      </c>
      <c r="E14" s="40">
        <f t="shared" si="0"/>
        <v>137.5</v>
      </c>
      <c r="F14" s="38">
        <f t="shared" si="0"/>
        <v>143.75</v>
      </c>
      <c r="G14" s="40">
        <f t="shared" si="0"/>
        <v>150</v>
      </c>
      <c r="H14" s="38">
        <f t="shared" si="0"/>
        <v>156.25</v>
      </c>
      <c r="I14" s="40">
        <f t="shared" si="0"/>
        <v>162.5</v>
      </c>
      <c r="J14" s="38">
        <f t="shared" si="0"/>
        <v>168.75</v>
      </c>
      <c r="K14" s="40">
        <f t="shared" si="0"/>
        <v>175</v>
      </c>
      <c r="L14" s="38">
        <f t="shared" si="0"/>
        <v>181.25</v>
      </c>
      <c r="M14" s="40">
        <f t="shared" si="1"/>
        <v>187.5</v>
      </c>
      <c r="N14" s="38">
        <f t="shared" si="1"/>
        <v>193.75</v>
      </c>
      <c r="O14" s="40">
        <f t="shared" si="1"/>
        <v>200</v>
      </c>
      <c r="P14" s="38">
        <f t="shared" si="1"/>
        <v>206.25</v>
      </c>
      <c r="Q14" s="40">
        <f t="shared" si="1"/>
        <v>212.5</v>
      </c>
      <c r="R14" s="38">
        <f t="shared" si="1"/>
        <v>218.75</v>
      </c>
      <c r="S14" s="40">
        <f t="shared" si="1"/>
        <v>225</v>
      </c>
      <c r="T14" s="38">
        <f t="shared" si="1"/>
        <v>231.25</v>
      </c>
      <c r="U14" s="40">
        <f t="shared" si="1"/>
        <v>237.5</v>
      </c>
      <c r="V14" s="38">
        <f t="shared" si="1"/>
        <v>243.75</v>
      </c>
      <c r="W14" s="78">
        <f t="shared" si="1"/>
        <v>250</v>
      </c>
    </row>
    <row r="15" spans="2:23" ht="12.75">
      <c r="B15" s="67">
        <f t="shared" si="2"/>
        <v>17</v>
      </c>
      <c r="C15" s="39">
        <f t="shared" si="0"/>
        <v>117.6470588235294</v>
      </c>
      <c r="D15" s="37">
        <f t="shared" si="0"/>
        <v>123.52941176470588</v>
      </c>
      <c r="E15" s="40">
        <f t="shared" si="0"/>
        <v>129.41176470588238</v>
      </c>
      <c r="F15" s="38">
        <f t="shared" si="0"/>
        <v>135.2941176470588</v>
      </c>
      <c r="G15" s="40">
        <f t="shared" si="0"/>
        <v>141.1764705882353</v>
      </c>
      <c r="H15" s="38">
        <f t="shared" si="0"/>
        <v>147.05882352941177</v>
      </c>
      <c r="I15" s="40">
        <f t="shared" si="0"/>
        <v>152.94117647058826</v>
      </c>
      <c r="J15" s="38">
        <f t="shared" si="0"/>
        <v>158.82352941176472</v>
      </c>
      <c r="K15" s="40">
        <f t="shared" si="0"/>
        <v>164.7058823529412</v>
      </c>
      <c r="L15" s="38">
        <f t="shared" si="0"/>
        <v>170.58823529411765</v>
      </c>
      <c r="M15" s="40">
        <f t="shared" si="1"/>
        <v>176.47058823529412</v>
      </c>
      <c r="N15" s="38">
        <f t="shared" si="1"/>
        <v>182.3529411764706</v>
      </c>
      <c r="O15" s="40">
        <f t="shared" si="1"/>
        <v>188.23529411764704</v>
      </c>
      <c r="P15" s="38">
        <f t="shared" si="1"/>
        <v>194.1176470588235</v>
      </c>
      <c r="Q15" s="40">
        <f t="shared" si="1"/>
        <v>199.99999999999997</v>
      </c>
      <c r="R15" s="38">
        <f t="shared" si="1"/>
        <v>205.88235294117646</v>
      </c>
      <c r="S15" s="40">
        <f t="shared" si="1"/>
        <v>211.76470588235293</v>
      </c>
      <c r="T15" s="38">
        <f t="shared" si="1"/>
        <v>217.64705882352942</v>
      </c>
      <c r="U15" s="40">
        <f t="shared" si="1"/>
        <v>223.52941176470586</v>
      </c>
      <c r="V15" s="38">
        <f t="shared" si="1"/>
        <v>229.41176470588235</v>
      </c>
      <c r="W15" s="78">
        <f t="shared" si="1"/>
        <v>235.2941176470588</v>
      </c>
    </row>
    <row r="16" spans="2:23" ht="12.75">
      <c r="B16" s="67">
        <f t="shared" si="2"/>
        <v>18</v>
      </c>
      <c r="C16" s="39">
        <f t="shared" si="0"/>
        <v>111.1111111111111</v>
      </c>
      <c r="D16" s="37">
        <f t="shared" si="0"/>
        <v>116.66666666666667</v>
      </c>
      <c r="E16" s="40">
        <f t="shared" si="0"/>
        <v>122.22222222222223</v>
      </c>
      <c r="F16" s="38">
        <f t="shared" si="0"/>
        <v>127.77777777777777</v>
      </c>
      <c r="G16" s="40">
        <f t="shared" si="0"/>
        <v>133.33333333333334</v>
      </c>
      <c r="H16" s="38">
        <f t="shared" si="0"/>
        <v>138.88888888888889</v>
      </c>
      <c r="I16" s="40">
        <f t="shared" si="0"/>
        <v>144.44444444444446</v>
      </c>
      <c r="J16" s="38">
        <f t="shared" si="0"/>
        <v>150.00000000000003</v>
      </c>
      <c r="K16" s="40">
        <f t="shared" si="0"/>
        <v>155.55555555555557</v>
      </c>
      <c r="L16" s="38">
        <f t="shared" si="0"/>
        <v>161.1111111111111</v>
      </c>
      <c r="M16" s="40">
        <f t="shared" si="1"/>
        <v>166.66666666666666</v>
      </c>
      <c r="N16" s="38">
        <f t="shared" si="1"/>
        <v>172.22222222222223</v>
      </c>
      <c r="O16" s="40">
        <f t="shared" si="1"/>
        <v>177.77777777777777</v>
      </c>
      <c r="P16" s="38">
        <f t="shared" si="1"/>
        <v>183.33333333333331</v>
      </c>
      <c r="Q16" s="40">
        <f t="shared" si="1"/>
        <v>188.88888888888889</v>
      </c>
      <c r="R16" s="38">
        <f t="shared" si="1"/>
        <v>194.44444444444446</v>
      </c>
      <c r="S16" s="40">
        <f t="shared" si="1"/>
        <v>200</v>
      </c>
      <c r="T16" s="38">
        <f t="shared" si="1"/>
        <v>205.55555555555557</v>
      </c>
      <c r="U16" s="40">
        <f t="shared" si="1"/>
        <v>211.11111111111111</v>
      </c>
      <c r="V16" s="38">
        <f t="shared" si="1"/>
        <v>216.66666666666669</v>
      </c>
      <c r="W16" s="78">
        <f t="shared" si="1"/>
        <v>222.2222222222222</v>
      </c>
    </row>
    <row r="17" spans="2:23" ht="12.75">
      <c r="B17" s="67">
        <f t="shared" si="2"/>
        <v>19</v>
      </c>
      <c r="C17" s="39">
        <f t="shared" si="0"/>
        <v>105.26315789473684</v>
      </c>
      <c r="D17" s="37">
        <f t="shared" si="0"/>
        <v>110.5263157894737</v>
      </c>
      <c r="E17" s="40">
        <f t="shared" si="0"/>
        <v>115.78947368421053</v>
      </c>
      <c r="F17" s="38">
        <f t="shared" si="0"/>
        <v>121.05263157894736</v>
      </c>
      <c r="G17" s="40">
        <f t="shared" si="0"/>
        <v>126.31578947368422</v>
      </c>
      <c r="H17" s="38">
        <f t="shared" si="0"/>
        <v>131.57894736842104</v>
      </c>
      <c r="I17" s="40">
        <f t="shared" si="0"/>
        <v>136.8421052631579</v>
      </c>
      <c r="J17" s="38">
        <f t="shared" si="0"/>
        <v>142.10526315789474</v>
      </c>
      <c r="K17" s="40">
        <f t="shared" si="0"/>
        <v>147.36842105263156</v>
      </c>
      <c r="L17" s="38">
        <f t="shared" si="0"/>
        <v>152.6315789473684</v>
      </c>
      <c r="M17" s="40">
        <f t="shared" si="1"/>
        <v>157.89473684210526</v>
      </c>
      <c r="N17" s="38">
        <f t="shared" si="1"/>
        <v>163.1578947368421</v>
      </c>
      <c r="O17" s="40">
        <f t="shared" si="1"/>
        <v>168.42105263157893</v>
      </c>
      <c r="P17" s="38">
        <f t="shared" si="1"/>
        <v>173.68421052631578</v>
      </c>
      <c r="Q17" s="40">
        <f t="shared" si="1"/>
        <v>178.94736842105263</v>
      </c>
      <c r="R17" s="38">
        <f t="shared" si="1"/>
        <v>184.21052631578945</v>
      </c>
      <c r="S17" s="40">
        <f t="shared" si="1"/>
        <v>189.47368421052633</v>
      </c>
      <c r="T17" s="38">
        <f t="shared" si="1"/>
        <v>194.73684210526318</v>
      </c>
      <c r="U17" s="40">
        <f t="shared" si="1"/>
        <v>199.99999999999997</v>
      </c>
      <c r="V17" s="38">
        <f t="shared" si="1"/>
        <v>205.26315789473685</v>
      </c>
      <c r="W17" s="78">
        <f t="shared" si="1"/>
        <v>210.52631578947367</v>
      </c>
    </row>
    <row r="18" spans="2:23" s="72" customFormat="1" ht="12.75">
      <c r="B18" s="69">
        <f t="shared" si="2"/>
        <v>20</v>
      </c>
      <c r="C18" s="73">
        <f aca="true" t="shared" si="3" ref="C18:L41">+C$6/$B18*1000</f>
        <v>100</v>
      </c>
      <c r="D18" s="71">
        <f t="shared" si="3"/>
        <v>105.00000000000001</v>
      </c>
      <c r="E18" s="70">
        <f t="shared" si="3"/>
        <v>110.00000000000001</v>
      </c>
      <c r="F18" s="70">
        <f t="shared" si="3"/>
        <v>114.99999999999999</v>
      </c>
      <c r="G18" s="70">
        <f t="shared" si="3"/>
        <v>120</v>
      </c>
      <c r="H18" s="70">
        <f t="shared" si="3"/>
        <v>125</v>
      </c>
      <c r="I18" s="70">
        <f t="shared" si="3"/>
        <v>130</v>
      </c>
      <c r="J18" s="70">
        <f t="shared" si="3"/>
        <v>135</v>
      </c>
      <c r="K18" s="70">
        <f t="shared" si="3"/>
        <v>139.99999999999997</v>
      </c>
      <c r="L18" s="70">
        <f t="shared" si="3"/>
        <v>145</v>
      </c>
      <c r="M18" s="70">
        <f aca="true" t="shared" si="4" ref="M18:W39">+M$6/$B18*1000</f>
        <v>150</v>
      </c>
      <c r="N18" s="70">
        <f t="shared" si="4"/>
        <v>155</v>
      </c>
      <c r="O18" s="70">
        <f t="shared" si="4"/>
        <v>160</v>
      </c>
      <c r="P18" s="70">
        <f t="shared" si="4"/>
        <v>164.99999999999997</v>
      </c>
      <c r="Q18" s="70">
        <f t="shared" si="4"/>
        <v>169.99999999999997</v>
      </c>
      <c r="R18" s="70">
        <f t="shared" si="4"/>
        <v>175</v>
      </c>
      <c r="S18" s="70">
        <f t="shared" si="4"/>
        <v>180</v>
      </c>
      <c r="T18" s="70">
        <f t="shared" si="4"/>
        <v>185</v>
      </c>
      <c r="U18" s="70">
        <f t="shared" si="4"/>
        <v>190</v>
      </c>
      <c r="V18" s="70">
        <f t="shared" si="4"/>
        <v>195</v>
      </c>
      <c r="W18" s="79">
        <f t="shared" si="4"/>
        <v>200</v>
      </c>
    </row>
    <row r="19" spans="2:23" ht="12.75">
      <c r="B19" s="67">
        <f t="shared" si="2"/>
        <v>21</v>
      </c>
      <c r="C19" s="39">
        <f t="shared" si="3"/>
        <v>95.23809523809523</v>
      </c>
      <c r="D19" s="37">
        <f t="shared" si="3"/>
        <v>100</v>
      </c>
      <c r="E19" s="40">
        <f t="shared" si="3"/>
        <v>104.76190476190476</v>
      </c>
      <c r="F19" s="38">
        <f t="shared" si="3"/>
        <v>109.5238095238095</v>
      </c>
      <c r="G19" s="40">
        <f t="shared" si="3"/>
        <v>114.28571428571428</v>
      </c>
      <c r="H19" s="38">
        <f t="shared" si="3"/>
        <v>119.04761904761904</v>
      </c>
      <c r="I19" s="40">
        <f t="shared" si="3"/>
        <v>123.80952380952381</v>
      </c>
      <c r="J19" s="38">
        <f t="shared" si="3"/>
        <v>128.57142857142858</v>
      </c>
      <c r="K19" s="40">
        <f t="shared" si="3"/>
        <v>133.33333333333334</v>
      </c>
      <c r="L19" s="38">
        <f t="shared" si="3"/>
        <v>138.0952380952381</v>
      </c>
      <c r="M19" s="40">
        <f t="shared" si="4"/>
        <v>142.85714285714286</v>
      </c>
      <c r="N19" s="38">
        <f t="shared" si="4"/>
        <v>147.61904761904762</v>
      </c>
      <c r="O19" s="40">
        <f t="shared" si="4"/>
        <v>152.3809523809524</v>
      </c>
      <c r="P19" s="38">
        <f t="shared" si="4"/>
        <v>157.14285714285714</v>
      </c>
      <c r="Q19" s="40">
        <f t="shared" si="4"/>
        <v>161.90476190476193</v>
      </c>
      <c r="R19" s="38">
        <f t="shared" si="4"/>
        <v>166.66666666666666</v>
      </c>
      <c r="S19" s="40">
        <f t="shared" si="4"/>
        <v>171.42857142857142</v>
      </c>
      <c r="T19" s="38">
        <f t="shared" si="4"/>
        <v>176.1904761904762</v>
      </c>
      <c r="U19" s="40">
        <f t="shared" si="4"/>
        <v>180.95238095238093</v>
      </c>
      <c r="V19" s="38">
        <f t="shared" si="4"/>
        <v>185.71428571428572</v>
      </c>
      <c r="W19" s="78">
        <f t="shared" si="4"/>
        <v>190.47619047619045</v>
      </c>
    </row>
    <row r="20" spans="2:23" ht="12.75">
      <c r="B20" s="67">
        <f t="shared" si="2"/>
        <v>22</v>
      </c>
      <c r="C20" s="39">
        <f t="shared" si="3"/>
        <v>90.9090909090909</v>
      </c>
      <c r="D20" s="37">
        <f t="shared" si="3"/>
        <v>95.45454545454545</v>
      </c>
      <c r="E20" s="40">
        <f t="shared" si="3"/>
        <v>100</v>
      </c>
      <c r="F20" s="38">
        <f t="shared" si="3"/>
        <v>104.54545454545453</v>
      </c>
      <c r="G20" s="40">
        <f t="shared" si="3"/>
        <v>109.09090909090908</v>
      </c>
      <c r="H20" s="38">
        <f t="shared" si="3"/>
        <v>113.63636363636363</v>
      </c>
      <c r="I20" s="40">
        <f t="shared" si="3"/>
        <v>118.18181818181817</v>
      </c>
      <c r="J20" s="38">
        <f t="shared" si="3"/>
        <v>122.72727272727273</v>
      </c>
      <c r="K20" s="40">
        <f t="shared" si="3"/>
        <v>127.27272727272727</v>
      </c>
      <c r="L20" s="38">
        <f t="shared" si="3"/>
        <v>131.8181818181818</v>
      </c>
      <c r="M20" s="40">
        <f t="shared" si="4"/>
        <v>136.36363636363635</v>
      </c>
      <c r="N20" s="38">
        <f t="shared" si="4"/>
        <v>140.9090909090909</v>
      </c>
      <c r="O20" s="40">
        <f t="shared" si="4"/>
        <v>145.45454545454547</v>
      </c>
      <c r="P20" s="38">
        <f t="shared" si="4"/>
        <v>150</v>
      </c>
      <c r="Q20" s="40">
        <f t="shared" si="4"/>
        <v>154.54545454545453</v>
      </c>
      <c r="R20" s="38">
        <f t="shared" si="4"/>
        <v>159.0909090909091</v>
      </c>
      <c r="S20" s="40">
        <f t="shared" si="4"/>
        <v>163.63636363636363</v>
      </c>
      <c r="T20" s="38">
        <f t="shared" si="4"/>
        <v>168.1818181818182</v>
      </c>
      <c r="U20" s="40">
        <f t="shared" si="4"/>
        <v>172.72727272727272</v>
      </c>
      <c r="V20" s="38">
        <f t="shared" si="4"/>
        <v>177.27272727272728</v>
      </c>
      <c r="W20" s="78">
        <f t="shared" si="4"/>
        <v>181.8181818181818</v>
      </c>
    </row>
    <row r="21" spans="2:23" ht="12.75">
      <c r="B21" s="67">
        <f t="shared" si="2"/>
        <v>23</v>
      </c>
      <c r="C21" s="39">
        <f t="shared" si="3"/>
        <v>86.95652173913044</v>
      </c>
      <c r="D21" s="37">
        <f t="shared" si="3"/>
        <v>91.30434782608695</v>
      </c>
      <c r="E21" s="40">
        <f t="shared" si="3"/>
        <v>95.65217391304348</v>
      </c>
      <c r="F21" s="38">
        <f t="shared" si="3"/>
        <v>99.99999999999999</v>
      </c>
      <c r="G21" s="40">
        <f t="shared" si="3"/>
        <v>104.34782608695652</v>
      </c>
      <c r="H21" s="38">
        <f t="shared" si="3"/>
        <v>108.69565217391305</v>
      </c>
      <c r="I21" s="40">
        <f t="shared" si="3"/>
        <v>113.04347826086956</v>
      </c>
      <c r="J21" s="38">
        <f t="shared" si="3"/>
        <v>117.3913043478261</v>
      </c>
      <c r="K21" s="40">
        <f t="shared" si="3"/>
        <v>121.7391304347826</v>
      </c>
      <c r="L21" s="38">
        <f t="shared" si="3"/>
        <v>126.08695652173913</v>
      </c>
      <c r="M21" s="40">
        <f t="shared" si="4"/>
        <v>130.43478260869566</v>
      </c>
      <c r="N21" s="38">
        <f t="shared" si="4"/>
        <v>134.7826086956522</v>
      </c>
      <c r="O21" s="40">
        <f t="shared" si="4"/>
        <v>139.1304347826087</v>
      </c>
      <c r="P21" s="38">
        <f t="shared" si="4"/>
        <v>143.47826086956522</v>
      </c>
      <c r="Q21" s="40">
        <f t="shared" si="4"/>
        <v>147.82608695652175</v>
      </c>
      <c r="R21" s="38">
        <f t="shared" si="4"/>
        <v>152.17391304347828</v>
      </c>
      <c r="S21" s="40">
        <f t="shared" si="4"/>
        <v>156.52173913043478</v>
      </c>
      <c r="T21" s="38">
        <f t="shared" si="4"/>
        <v>160.8695652173913</v>
      </c>
      <c r="U21" s="40">
        <f t="shared" si="4"/>
        <v>165.2173913043478</v>
      </c>
      <c r="V21" s="38">
        <f t="shared" si="4"/>
        <v>169.56521739130434</v>
      </c>
      <c r="W21" s="78">
        <f t="shared" si="4"/>
        <v>173.91304347826087</v>
      </c>
    </row>
    <row r="22" spans="2:23" ht="12.75">
      <c r="B22" s="67">
        <f t="shared" si="2"/>
        <v>24</v>
      </c>
      <c r="C22" s="39">
        <f t="shared" si="3"/>
        <v>83.33333333333333</v>
      </c>
      <c r="D22" s="37">
        <f t="shared" si="3"/>
        <v>87.50000000000001</v>
      </c>
      <c r="E22" s="40">
        <f t="shared" si="3"/>
        <v>91.66666666666667</v>
      </c>
      <c r="F22" s="38">
        <f t="shared" si="3"/>
        <v>95.83333333333333</v>
      </c>
      <c r="G22" s="40">
        <f t="shared" si="3"/>
        <v>99.99999999999999</v>
      </c>
      <c r="H22" s="38">
        <f t="shared" si="3"/>
        <v>104.16666666666667</v>
      </c>
      <c r="I22" s="40">
        <f t="shared" si="3"/>
        <v>108.33333333333334</v>
      </c>
      <c r="J22" s="38">
        <f t="shared" si="3"/>
        <v>112.5</v>
      </c>
      <c r="K22" s="40">
        <f t="shared" si="3"/>
        <v>116.66666666666666</v>
      </c>
      <c r="L22" s="38">
        <f t="shared" si="3"/>
        <v>120.83333333333333</v>
      </c>
      <c r="M22" s="40">
        <f t="shared" si="4"/>
        <v>125</v>
      </c>
      <c r="N22" s="38">
        <f t="shared" si="4"/>
        <v>129.16666666666669</v>
      </c>
      <c r="O22" s="40">
        <f t="shared" si="4"/>
        <v>133.33333333333334</v>
      </c>
      <c r="P22" s="38">
        <f t="shared" si="4"/>
        <v>137.49999999999997</v>
      </c>
      <c r="Q22" s="40">
        <f t="shared" si="4"/>
        <v>141.66666666666666</v>
      </c>
      <c r="R22" s="38">
        <f t="shared" si="4"/>
        <v>145.83333333333334</v>
      </c>
      <c r="S22" s="40">
        <f t="shared" si="4"/>
        <v>150</v>
      </c>
      <c r="T22" s="38">
        <f t="shared" si="4"/>
        <v>154.16666666666669</v>
      </c>
      <c r="U22" s="40">
        <f t="shared" si="4"/>
        <v>158.33333333333331</v>
      </c>
      <c r="V22" s="38">
        <f t="shared" si="4"/>
        <v>162.5</v>
      </c>
      <c r="W22" s="78">
        <f t="shared" si="4"/>
        <v>166.66666666666666</v>
      </c>
    </row>
    <row r="23" spans="2:23" ht="12.75">
      <c r="B23" s="67">
        <f t="shared" si="2"/>
        <v>25</v>
      </c>
      <c r="C23" s="39">
        <f t="shared" si="3"/>
        <v>80</v>
      </c>
      <c r="D23" s="37">
        <f t="shared" si="3"/>
        <v>84</v>
      </c>
      <c r="E23" s="40">
        <f t="shared" si="3"/>
        <v>88.00000000000001</v>
      </c>
      <c r="F23" s="38">
        <f t="shared" si="3"/>
        <v>92</v>
      </c>
      <c r="G23" s="40">
        <f t="shared" si="3"/>
        <v>96</v>
      </c>
      <c r="H23" s="38">
        <f t="shared" si="3"/>
        <v>100</v>
      </c>
      <c r="I23" s="40">
        <f t="shared" si="3"/>
        <v>104.00000000000001</v>
      </c>
      <c r="J23" s="38">
        <f t="shared" si="3"/>
        <v>108.00000000000001</v>
      </c>
      <c r="K23" s="40">
        <f t="shared" si="3"/>
        <v>111.99999999999999</v>
      </c>
      <c r="L23" s="38">
        <f t="shared" si="3"/>
        <v>115.99999999999999</v>
      </c>
      <c r="M23" s="40">
        <f t="shared" si="4"/>
        <v>120</v>
      </c>
      <c r="N23" s="38">
        <f t="shared" si="4"/>
        <v>124</v>
      </c>
      <c r="O23" s="40">
        <f t="shared" si="4"/>
        <v>128</v>
      </c>
      <c r="P23" s="38">
        <f t="shared" si="4"/>
        <v>132</v>
      </c>
      <c r="Q23" s="40">
        <f t="shared" si="4"/>
        <v>136</v>
      </c>
      <c r="R23" s="38">
        <f t="shared" si="4"/>
        <v>140</v>
      </c>
      <c r="S23" s="40">
        <f t="shared" si="4"/>
        <v>144.00000000000003</v>
      </c>
      <c r="T23" s="38">
        <f t="shared" si="4"/>
        <v>148.00000000000003</v>
      </c>
      <c r="U23" s="40">
        <f t="shared" si="4"/>
        <v>152</v>
      </c>
      <c r="V23" s="38">
        <f t="shared" si="4"/>
        <v>156</v>
      </c>
      <c r="W23" s="78">
        <f t="shared" si="4"/>
        <v>160</v>
      </c>
    </row>
    <row r="24" spans="2:23" ht="12.75">
      <c r="B24" s="67">
        <f t="shared" si="2"/>
        <v>26</v>
      </c>
      <c r="C24" s="39">
        <f t="shared" si="3"/>
        <v>76.92307692307693</v>
      </c>
      <c r="D24" s="37">
        <f t="shared" si="3"/>
        <v>80.76923076923077</v>
      </c>
      <c r="E24" s="40">
        <f t="shared" si="3"/>
        <v>84.61538461538461</v>
      </c>
      <c r="F24" s="38">
        <f t="shared" si="3"/>
        <v>88.46153846153845</v>
      </c>
      <c r="G24" s="40">
        <f t="shared" si="3"/>
        <v>92.30769230769229</v>
      </c>
      <c r="H24" s="38">
        <f t="shared" si="3"/>
        <v>96.15384615384616</v>
      </c>
      <c r="I24" s="40">
        <f t="shared" si="3"/>
        <v>100</v>
      </c>
      <c r="J24" s="38">
        <f t="shared" si="3"/>
        <v>103.84615384615385</v>
      </c>
      <c r="K24" s="40">
        <f t="shared" si="3"/>
        <v>107.69230769230768</v>
      </c>
      <c r="L24" s="38">
        <f t="shared" si="3"/>
        <v>111.53846153846153</v>
      </c>
      <c r="M24" s="40">
        <f t="shared" si="4"/>
        <v>115.38461538461539</v>
      </c>
      <c r="N24" s="38">
        <f t="shared" si="4"/>
        <v>119.23076923076924</v>
      </c>
      <c r="O24" s="40">
        <f t="shared" si="4"/>
        <v>123.07692307692308</v>
      </c>
      <c r="P24" s="38">
        <f t="shared" si="4"/>
        <v>126.92307692307692</v>
      </c>
      <c r="Q24" s="40">
        <f t="shared" si="4"/>
        <v>130.76923076923077</v>
      </c>
      <c r="R24" s="38">
        <f t="shared" si="4"/>
        <v>134.6153846153846</v>
      </c>
      <c r="S24" s="40">
        <f t="shared" si="4"/>
        <v>138.46153846153848</v>
      </c>
      <c r="T24" s="38">
        <f t="shared" si="4"/>
        <v>142.3076923076923</v>
      </c>
      <c r="U24" s="40">
        <f t="shared" si="4"/>
        <v>146.15384615384613</v>
      </c>
      <c r="V24" s="38">
        <f t="shared" si="4"/>
        <v>150</v>
      </c>
      <c r="W24" s="78">
        <f t="shared" si="4"/>
        <v>153.84615384615387</v>
      </c>
    </row>
    <row r="25" spans="2:23" ht="12.75">
      <c r="B25" s="67">
        <f t="shared" si="2"/>
        <v>27</v>
      </c>
      <c r="C25" s="39">
        <f t="shared" si="3"/>
        <v>74.07407407407408</v>
      </c>
      <c r="D25" s="37">
        <f t="shared" si="3"/>
        <v>77.77777777777779</v>
      </c>
      <c r="E25" s="40">
        <f t="shared" si="3"/>
        <v>81.4814814814815</v>
      </c>
      <c r="F25" s="38">
        <f t="shared" si="3"/>
        <v>85.18518518518518</v>
      </c>
      <c r="G25" s="40">
        <f t="shared" si="3"/>
        <v>88.88888888888889</v>
      </c>
      <c r="H25" s="38">
        <f t="shared" si="3"/>
        <v>92.59259259259258</v>
      </c>
      <c r="I25" s="40">
        <f t="shared" si="3"/>
        <v>96.29629629629629</v>
      </c>
      <c r="J25" s="38">
        <f t="shared" si="3"/>
        <v>100</v>
      </c>
      <c r="K25" s="40">
        <f t="shared" si="3"/>
        <v>103.7037037037037</v>
      </c>
      <c r="L25" s="38">
        <f t="shared" si="3"/>
        <v>107.4074074074074</v>
      </c>
      <c r="M25" s="40">
        <f t="shared" si="4"/>
        <v>111.1111111111111</v>
      </c>
      <c r="N25" s="38">
        <f t="shared" si="4"/>
        <v>114.81481481481481</v>
      </c>
      <c r="O25" s="40">
        <f t="shared" si="4"/>
        <v>118.51851851851852</v>
      </c>
      <c r="P25" s="38">
        <f t="shared" si="4"/>
        <v>122.22222222222221</v>
      </c>
      <c r="Q25" s="40">
        <f t="shared" si="4"/>
        <v>125.92592592592591</v>
      </c>
      <c r="R25" s="38">
        <f t="shared" si="4"/>
        <v>129.62962962962962</v>
      </c>
      <c r="S25" s="40">
        <f t="shared" si="4"/>
        <v>133.33333333333334</v>
      </c>
      <c r="T25" s="38">
        <f t="shared" si="4"/>
        <v>137.03703703703704</v>
      </c>
      <c r="U25" s="40">
        <f t="shared" si="4"/>
        <v>140.74074074074073</v>
      </c>
      <c r="V25" s="38">
        <f t="shared" si="4"/>
        <v>144.44444444444443</v>
      </c>
      <c r="W25" s="78">
        <f t="shared" si="4"/>
        <v>148.14814814814815</v>
      </c>
    </row>
    <row r="26" spans="2:23" ht="12.75">
      <c r="B26" s="67">
        <f t="shared" si="2"/>
        <v>28</v>
      </c>
      <c r="C26" s="39">
        <f t="shared" si="3"/>
        <v>71.42857142857143</v>
      </c>
      <c r="D26" s="37">
        <f t="shared" si="3"/>
        <v>75</v>
      </c>
      <c r="E26" s="40">
        <f t="shared" si="3"/>
        <v>78.57142857142858</v>
      </c>
      <c r="F26" s="38">
        <f t="shared" si="3"/>
        <v>82.14285714285714</v>
      </c>
      <c r="G26" s="40">
        <f t="shared" si="3"/>
        <v>85.71428571428571</v>
      </c>
      <c r="H26" s="38">
        <f t="shared" si="3"/>
        <v>89.28571428571429</v>
      </c>
      <c r="I26" s="40">
        <f t="shared" si="3"/>
        <v>92.85714285714286</v>
      </c>
      <c r="J26" s="38">
        <f t="shared" si="3"/>
        <v>96.42857142857143</v>
      </c>
      <c r="K26" s="40">
        <f t="shared" si="3"/>
        <v>99.99999999999999</v>
      </c>
      <c r="L26" s="38">
        <f t="shared" si="3"/>
        <v>103.57142857142857</v>
      </c>
      <c r="M26" s="40">
        <f t="shared" si="4"/>
        <v>107.14285714285714</v>
      </c>
      <c r="N26" s="38">
        <f t="shared" si="4"/>
        <v>110.71428571428572</v>
      </c>
      <c r="O26" s="40">
        <f t="shared" si="4"/>
        <v>114.28571428571429</v>
      </c>
      <c r="P26" s="38">
        <f t="shared" si="4"/>
        <v>117.85714285714286</v>
      </c>
      <c r="Q26" s="40">
        <f t="shared" si="4"/>
        <v>121.42857142857143</v>
      </c>
      <c r="R26" s="38">
        <f t="shared" si="4"/>
        <v>125</v>
      </c>
      <c r="S26" s="40">
        <f t="shared" si="4"/>
        <v>128.57142857142858</v>
      </c>
      <c r="T26" s="38">
        <f t="shared" si="4"/>
        <v>132.14285714285714</v>
      </c>
      <c r="U26" s="40">
        <f t="shared" si="4"/>
        <v>135.7142857142857</v>
      </c>
      <c r="V26" s="38">
        <f t="shared" si="4"/>
        <v>139.28571428571428</v>
      </c>
      <c r="W26" s="78">
        <f t="shared" si="4"/>
        <v>142.85714285714286</v>
      </c>
    </row>
    <row r="27" spans="2:23" ht="12.75">
      <c r="B27" s="67">
        <f aca="true" t="shared" si="5" ref="B27:B53">+B26+1</f>
        <v>29</v>
      </c>
      <c r="C27" s="39">
        <f t="shared" si="3"/>
        <v>68.9655172413793</v>
      </c>
      <c r="D27" s="37">
        <f t="shared" si="3"/>
        <v>72.41379310344828</v>
      </c>
      <c r="E27" s="40">
        <f t="shared" si="3"/>
        <v>75.86206896551725</v>
      </c>
      <c r="F27" s="38">
        <f t="shared" si="3"/>
        <v>79.31034482758619</v>
      </c>
      <c r="G27" s="40">
        <f t="shared" si="3"/>
        <v>82.75862068965517</v>
      </c>
      <c r="H27" s="38">
        <f t="shared" si="3"/>
        <v>86.20689655172414</v>
      </c>
      <c r="I27" s="40">
        <f t="shared" si="3"/>
        <v>89.6551724137931</v>
      </c>
      <c r="J27" s="38">
        <f t="shared" si="3"/>
        <v>93.10344827586208</v>
      </c>
      <c r="K27" s="40">
        <f t="shared" si="3"/>
        <v>96.55172413793103</v>
      </c>
      <c r="L27" s="38">
        <f t="shared" si="3"/>
        <v>99.99999999999999</v>
      </c>
      <c r="M27" s="40">
        <f t="shared" si="4"/>
        <v>103.44827586206897</v>
      </c>
      <c r="N27" s="38">
        <f t="shared" si="4"/>
        <v>106.89655172413794</v>
      </c>
      <c r="O27" s="40">
        <f t="shared" si="4"/>
        <v>110.3448275862069</v>
      </c>
      <c r="P27" s="38">
        <f t="shared" si="4"/>
        <v>113.79310344827586</v>
      </c>
      <c r="Q27" s="40">
        <f t="shared" si="4"/>
        <v>117.24137931034483</v>
      </c>
      <c r="R27" s="38">
        <f t="shared" si="4"/>
        <v>120.6896551724138</v>
      </c>
      <c r="S27" s="40">
        <f t="shared" si="4"/>
        <v>124.13793103448276</v>
      </c>
      <c r="T27" s="38">
        <f t="shared" si="4"/>
        <v>127.58620689655173</v>
      </c>
      <c r="U27" s="40">
        <f t="shared" si="4"/>
        <v>131.03448275862067</v>
      </c>
      <c r="V27" s="38">
        <f t="shared" si="4"/>
        <v>134.48275862068965</v>
      </c>
      <c r="W27" s="78">
        <f t="shared" si="4"/>
        <v>137.9310344827586</v>
      </c>
    </row>
    <row r="28" spans="2:23" s="72" customFormat="1" ht="12.75">
      <c r="B28" s="69">
        <f t="shared" si="5"/>
        <v>30</v>
      </c>
      <c r="C28" s="73">
        <f t="shared" si="3"/>
        <v>66.66666666666667</v>
      </c>
      <c r="D28" s="71">
        <f t="shared" si="3"/>
        <v>70</v>
      </c>
      <c r="E28" s="70">
        <f t="shared" si="3"/>
        <v>73.33333333333333</v>
      </c>
      <c r="F28" s="70">
        <f t="shared" si="3"/>
        <v>76.66666666666666</v>
      </c>
      <c r="G28" s="70">
        <f t="shared" si="3"/>
        <v>80</v>
      </c>
      <c r="H28" s="70">
        <f t="shared" si="3"/>
        <v>83.33333333333333</v>
      </c>
      <c r="I28" s="70">
        <f t="shared" si="3"/>
        <v>86.66666666666667</v>
      </c>
      <c r="J28" s="70">
        <f t="shared" si="3"/>
        <v>90.00000000000001</v>
      </c>
      <c r="K28" s="70">
        <f t="shared" si="3"/>
        <v>93.33333333333333</v>
      </c>
      <c r="L28" s="70">
        <f t="shared" si="3"/>
        <v>96.66666666666667</v>
      </c>
      <c r="M28" s="70">
        <f t="shared" si="4"/>
        <v>100</v>
      </c>
      <c r="N28" s="70">
        <f t="shared" si="4"/>
        <v>103.33333333333333</v>
      </c>
      <c r="O28" s="70">
        <f t="shared" si="4"/>
        <v>106.66666666666667</v>
      </c>
      <c r="P28" s="70">
        <f t="shared" si="4"/>
        <v>110</v>
      </c>
      <c r="Q28" s="70">
        <f t="shared" si="4"/>
        <v>113.33333333333333</v>
      </c>
      <c r="R28" s="70">
        <f t="shared" si="4"/>
        <v>116.66666666666667</v>
      </c>
      <c r="S28" s="70">
        <f t="shared" si="4"/>
        <v>120.00000000000001</v>
      </c>
      <c r="T28" s="70">
        <f t="shared" si="4"/>
        <v>123.33333333333334</v>
      </c>
      <c r="U28" s="70">
        <f t="shared" si="4"/>
        <v>126.66666666666664</v>
      </c>
      <c r="V28" s="70">
        <f t="shared" si="4"/>
        <v>130</v>
      </c>
      <c r="W28" s="79">
        <f t="shared" si="4"/>
        <v>133.33333333333334</v>
      </c>
    </row>
    <row r="29" spans="2:23" ht="12.75">
      <c r="B29" s="67">
        <f t="shared" si="5"/>
        <v>31</v>
      </c>
      <c r="C29" s="39">
        <f t="shared" si="3"/>
        <v>64.51612903225806</v>
      </c>
      <c r="D29" s="37">
        <f t="shared" si="3"/>
        <v>67.74193548387098</v>
      </c>
      <c r="E29" s="40">
        <f t="shared" si="3"/>
        <v>70.96774193548387</v>
      </c>
      <c r="F29" s="38">
        <f t="shared" si="3"/>
        <v>74.19354838709677</v>
      </c>
      <c r="G29" s="40">
        <f t="shared" si="3"/>
        <v>77.41935483870968</v>
      </c>
      <c r="H29" s="38">
        <f t="shared" si="3"/>
        <v>80.64516129032258</v>
      </c>
      <c r="I29" s="40">
        <f t="shared" si="3"/>
        <v>83.87096774193549</v>
      </c>
      <c r="J29" s="38">
        <f t="shared" si="3"/>
        <v>87.09677419354838</v>
      </c>
      <c r="K29" s="40">
        <f t="shared" si="3"/>
        <v>90.32258064516128</v>
      </c>
      <c r="L29" s="38">
        <f t="shared" si="3"/>
        <v>93.54838709677419</v>
      </c>
      <c r="M29" s="40">
        <f t="shared" si="4"/>
        <v>96.77419354838709</v>
      </c>
      <c r="N29" s="38">
        <f t="shared" si="4"/>
        <v>100</v>
      </c>
      <c r="O29" s="40">
        <f t="shared" si="4"/>
        <v>103.2258064516129</v>
      </c>
      <c r="P29" s="38">
        <f t="shared" si="4"/>
        <v>106.4516129032258</v>
      </c>
      <c r="Q29" s="40">
        <f t="shared" si="4"/>
        <v>109.67741935483872</v>
      </c>
      <c r="R29" s="38">
        <f t="shared" si="4"/>
        <v>112.90322580645162</v>
      </c>
      <c r="S29" s="40">
        <f t="shared" si="4"/>
        <v>116.12903225806453</v>
      </c>
      <c r="T29" s="38">
        <f t="shared" si="4"/>
        <v>119.35483870967742</v>
      </c>
      <c r="U29" s="40">
        <f t="shared" si="4"/>
        <v>122.58064516129032</v>
      </c>
      <c r="V29" s="38">
        <f t="shared" si="4"/>
        <v>125.80645161290322</v>
      </c>
      <c r="W29" s="78">
        <f t="shared" si="4"/>
        <v>129.03225806451613</v>
      </c>
    </row>
    <row r="30" spans="2:23" ht="12.75">
      <c r="B30" s="67">
        <f t="shared" si="5"/>
        <v>32</v>
      </c>
      <c r="C30" s="39">
        <f t="shared" si="3"/>
        <v>62.5</v>
      </c>
      <c r="D30" s="37">
        <f t="shared" si="3"/>
        <v>65.625</v>
      </c>
      <c r="E30" s="40">
        <f t="shared" si="3"/>
        <v>68.75</v>
      </c>
      <c r="F30" s="38">
        <f t="shared" si="3"/>
        <v>71.875</v>
      </c>
      <c r="G30" s="40">
        <f t="shared" si="3"/>
        <v>75</v>
      </c>
      <c r="H30" s="38">
        <f t="shared" si="3"/>
        <v>78.125</v>
      </c>
      <c r="I30" s="40">
        <f t="shared" si="3"/>
        <v>81.25</v>
      </c>
      <c r="J30" s="38">
        <f t="shared" si="3"/>
        <v>84.375</v>
      </c>
      <c r="K30" s="40">
        <f t="shared" si="3"/>
        <v>87.5</v>
      </c>
      <c r="L30" s="38">
        <f t="shared" si="3"/>
        <v>90.625</v>
      </c>
      <c r="M30" s="40">
        <f t="shared" si="4"/>
        <v>93.75</v>
      </c>
      <c r="N30" s="38">
        <f t="shared" si="4"/>
        <v>96.875</v>
      </c>
      <c r="O30" s="40">
        <f t="shared" si="4"/>
        <v>100</v>
      </c>
      <c r="P30" s="38">
        <f t="shared" si="4"/>
        <v>103.125</v>
      </c>
      <c r="Q30" s="40">
        <f t="shared" si="4"/>
        <v>106.25</v>
      </c>
      <c r="R30" s="38">
        <f t="shared" si="4"/>
        <v>109.375</v>
      </c>
      <c r="S30" s="40">
        <f t="shared" si="4"/>
        <v>112.5</v>
      </c>
      <c r="T30" s="38">
        <f t="shared" si="4"/>
        <v>115.625</v>
      </c>
      <c r="U30" s="40">
        <f t="shared" si="4"/>
        <v>118.75</v>
      </c>
      <c r="V30" s="38">
        <f t="shared" si="4"/>
        <v>121.875</v>
      </c>
      <c r="W30" s="78">
        <f t="shared" si="4"/>
        <v>125</v>
      </c>
    </row>
    <row r="31" spans="2:23" ht="12.75">
      <c r="B31" s="67">
        <f t="shared" si="5"/>
        <v>33</v>
      </c>
      <c r="C31" s="39">
        <f t="shared" si="3"/>
        <v>60.60606060606061</v>
      </c>
      <c r="D31" s="37">
        <f t="shared" si="3"/>
        <v>63.63636363636364</v>
      </c>
      <c r="E31" s="40">
        <f t="shared" si="3"/>
        <v>66.66666666666667</v>
      </c>
      <c r="F31" s="38">
        <f t="shared" si="3"/>
        <v>69.69696969696969</v>
      </c>
      <c r="G31" s="40">
        <f t="shared" si="3"/>
        <v>72.72727272727272</v>
      </c>
      <c r="H31" s="38">
        <f t="shared" si="3"/>
        <v>75.75757575757576</v>
      </c>
      <c r="I31" s="40">
        <f t="shared" si="3"/>
        <v>78.7878787878788</v>
      </c>
      <c r="J31" s="38">
        <f t="shared" si="3"/>
        <v>81.81818181818181</v>
      </c>
      <c r="K31" s="40">
        <f t="shared" si="3"/>
        <v>84.84848484848484</v>
      </c>
      <c r="L31" s="38">
        <f t="shared" si="3"/>
        <v>87.87878787878788</v>
      </c>
      <c r="M31" s="40">
        <f t="shared" si="4"/>
        <v>90.9090909090909</v>
      </c>
      <c r="N31" s="38">
        <f t="shared" si="4"/>
        <v>93.93939393939395</v>
      </c>
      <c r="O31" s="40">
        <f t="shared" si="4"/>
        <v>96.96969696969697</v>
      </c>
      <c r="P31" s="38">
        <f t="shared" si="4"/>
        <v>99.99999999999999</v>
      </c>
      <c r="Q31" s="40">
        <f t="shared" si="4"/>
        <v>103.03030303030303</v>
      </c>
      <c r="R31" s="38">
        <f t="shared" si="4"/>
        <v>106.06060606060606</v>
      </c>
      <c r="S31" s="40">
        <f t="shared" si="4"/>
        <v>109.0909090909091</v>
      </c>
      <c r="T31" s="38">
        <f t="shared" si="4"/>
        <v>112.12121212121212</v>
      </c>
      <c r="U31" s="40">
        <f t="shared" si="4"/>
        <v>115.15151515151514</v>
      </c>
      <c r="V31" s="38">
        <f t="shared" si="4"/>
        <v>118.18181818181817</v>
      </c>
      <c r="W31" s="78">
        <f t="shared" si="4"/>
        <v>121.21212121212122</v>
      </c>
    </row>
    <row r="32" spans="2:23" ht="12.75">
      <c r="B32" s="67">
        <f t="shared" si="5"/>
        <v>34</v>
      </c>
      <c r="C32" s="39">
        <f t="shared" si="3"/>
        <v>58.8235294117647</v>
      </c>
      <c r="D32" s="37">
        <f t="shared" si="3"/>
        <v>61.76470588235294</v>
      </c>
      <c r="E32" s="40">
        <f t="shared" si="3"/>
        <v>64.70588235294119</v>
      </c>
      <c r="F32" s="38">
        <f t="shared" si="3"/>
        <v>67.6470588235294</v>
      </c>
      <c r="G32" s="40">
        <f t="shared" si="3"/>
        <v>70.58823529411765</v>
      </c>
      <c r="H32" s="38">
        <f t="shared" si="3"/>
        <v>73.52941176470588</v>
      </c>
      <c r="I32" s="40">
        <f t="shared" si="3"/>
        <v>76.47058823529413</v>
      </c>
      <c r="J32" s="38">
        <f t="shared" si="3"/>
        <v>79.41176470588236</v>
      </c>
      <c r="K32" s="40">
        <f t="shared" si="3"/>
        <v>82.3529411764706</v>
      </c>
      <c r="L32" s="38">
        <f t="shared" si="3"/>
        <v>85.29411764705883</v>
      </c>
      <c r="M32" s="40">
        <f t="shared" si="4"/>
        <v>88.23529411764706</v>
      </c>
      <c r="N32" s="38">
        <f t="shared" si="4"/>
        <v>91.1764705882353</v>
      </c>
      <c r="O32" s="40">
        <f t="shared" si="4"/>
        <v>94.11764705882352</v>
      </c>
      <c r="P32" s="38">
        <f t="shared" si="4"/>
        <v>97.05882352941175</v>
      </c>
      <c r="Q32" s="40">
        <f t="shared" si="4"/>
        <v>99.99999999999999</v>
      </c>
      <c r="R32" s="38">
        <f t="shared" si="4"/>
        <v>102.94117647058823</v>
      </c>
      <c r="S32" s="40">
        <f t="shared" si="4"/>
        <v>105.88235294117646</v>
      </c>
      <c r="T32" s="38">
        <f t="shared" si="4"/>
        <v>108.82352941176471</v>
      </c>
      <c r="U32" s="40">
        <f t="shared" si="4"/>
        <v>111.76470588235293</v>
      </c>
      <c r="V32" s="38">
        <f t="shared" si="4"/>
        <v>114.70588235294117</v>
      </c>
      <c r="W32" s="78">
        <f t="shared" si="4"/>
        <v>117.6470588235294</v>
      </c>
    </row>
    <row r="33" spans="2:23" ht="12.75">
      <c r="B33" s="67">
        <f t="shared" si="5"/>
        <v>35</v>
      </c>
      <c r="C33" s="39">
        <f t="shared" si="3"/>
        <v>57.14285714285714</v>
      </c>
      <c r="D33" s="37">
        <f t="shared" si="3"/>
        <v>60.00000000000001</v>
      </c>
      <c r="E33" s="40">
        <f t="shared" si="3"/>
        <v>62.85714285714286</v>
      </c>
      <c r="F33" s="38">
        <f t="shared" si="3"/>
        <v>65.71428571428571</v>
      </c>
      <c r="G33" s="40">
        <f t="shared" si="3"/>
        <v>68.57142857142857</v>
      </c>
      <c r="H33" s="38">
        <f t="shared" si="3"/>
        <v>71.42857142857143</v>
      </c>
      <c r="I33" s="40">
        <f t="shared" si="3"/>
        <v>74.28571428571429</v>
      </c>
      <c r="J33" s="38">
        <f t="shared" si="3"/>
        <v>77.14285714285715</v>
      </c>
      <c r="K33" s="40">
        <f t="shared" si="3"/>
        <v>80</v>
      </c>
      <c r="L33" s="38">
        <f t="shared" si="3"/>
        <v>82.85714285714285</v>
      </c>
      <c r="M33" s="40">
        <f t="shared" si="4"/>
        <v>85.71428571428571</v>
      </c>
      <c r="N33" s="38">
        <f t="shared" si="4"/>
        <v>88.57142857142858</v>
      </c>
      <c r="O33" s="40">
        <f t="shared" si="4"/>
        <v>91.42857142857143</v>
      </c>
      <c r="P33" s="38">
        <f t="shared" si="4"/>
        <v>94.28571428571428</v>
      </c>
      <c r="Q33" s="40">
        <f t="shared" si="4"/>
        <v>97.14285714285714</v>
      </c>
      <c r="R33" s="38">
        <f t="shared" si="4"/>
        <v>100</v>
      </c>
      <c r="S33" s="40">
        <f t="shared" si="4"/>
        <v>102.85714285714286</v>
      </c>
      <c r="T33" s="38">
        <f t="shared" si="4"/>
        <v>105.71428571428572</v>
      </c>
      <c r="U33" s="40">
        <f t="shared" si="4"/>
        <v>108.57142857142857</v>
      </c>
      <c r="V33" s="38">
        <f t="shared" si="4"/>
        <v>111.42857142857143</v>
      </c>
      <c r="W33" s="78">
        <f t="shared" si="4"/>
        <v>114.28571428571428</v>
      </c>
    </row>
    <row r="34" spans="2:23" ht="12.75">
      <c r="B34" s="67">
        <f t="shared" si="5"/>
        <v>36</v>
      </c>
      <c r="C34" s="39">
        <f t="shared" si="3"/>
        <v>55.55555555555555</v>
      </c>
      <c r="D34" s="37">
        <f t="shared" si="3"/>
        <v>58.333333333333336</v>
      </c>
      <c r="E34" s="40">
        <f t="shared" si="3"/>
        <v>61.111111111111114</v>
      </c>
      <c r="F34" s="38">
        <f t="shared" si="3"/>
        <v>63.888888888888886</v>
      </c>
      <c r="G34" s="40">
        <f t="shared" si="3"/>
        <v>66.66666666666667</v>
      </c>
      <c r="H34" s="38">
        <f t="shared" si="3"/>
        <v>69.44444444444444</v>
      </c>
      <c r="I34" s="40">
        <f t="shared" si="3"/>
        <v>72.22222222222223</v>
      </c>
      <c r="J34" s="38">
        <f t="shared" si="3"/>
        <v>75.00000000000001</v>
      </c>
      <c r="K34" s="40">
        <f t="shared" si="3"/>
        <v>77.77777777777779</v>
      </c>
      <c r="L34" s="38">
        <f t="shared" si="3"/>
        <v>80.55555555555554</v>
      </c>
      <c r="M34" s="40">
        <f t="shared" si="4"/>
        <v>83.33333333333333</v>
      </c>
      <c r="N34" s="38">
        <f t="shared" si="4"/>
        <v>86.11111111111111</v>
      </c>
      <c r="O34" s="40">
        <f t="shared" si="4"/>
        <v>88.88888888888889</v>
      </c>
      <c r="P34" s="38">
        <f t="shared" si="4"/>
        <v>91.66666666666666</v>
      </c>
      <c r="Q34" s="40">
        <f t="shared" si="4"/>
        <v>94.44444444444444</v>
      </c>
      <c r="R34" s="38">
        <f t="shared" si="4"/>
        <v>97.22222222222223</v>
      </c>
      <c r="S34" s="40">
        <f t="shared" si="4"/>
        <v>100</v>
      </c>
      <c r="T34" s="38">
        <f t="shared" si="4"/>
        <v>102.77777777777779</v>
      </c>
      <c r="U34" s="40">
        <f t="shared" si="4"/>
        <v>105.55555555555556</v>
      </c>
      <c r="V34" s="38">
        <f t="shared" si="4"/>
        <v>108.33333333333334</v>
      </c>
      <c r="W34" s="78">
        <f t="shared" si="4"/>
        <v>111.1111111111111</v>
      </c>
    </row>
    <row r="35" spans="2:23" ht="12.75">
      <c r="B35" s="67">
        <f t="shared" si="5"/>
        <v>37</v>
      </c>
      <c r="C35" s="39">
        <f t="shared" si="3"/>
        <v>54.054054054054056</v>
      </c>
      <c r="D35" s="37">
        <f t="shared" si="3"/>
        <v>56.75675675675676</v>
      </c>
      <c r="E35" s="40">
        <f t="shared" si="3"/>
        <v>59.45945945945946</v>
      </c>
      <c r="F35" s="38">
        <f t="shared" si="3"/>
        <v>62.16216216216216</v>
      </c>
      <c r="G35" s="40">
        <f t="shared" si="3"/>
        <v>64.86486486486487</v>
      </c>
      <c r="H35" s="38">
        <f t="shared" si="3"/>
        <v>67.56756756756756</v>
      </c>
      <c r="I35" s="40">
        <f t="shared" si="3"/>
        <v>70.27027027027027</v>
      </c>
      <c r="J35" s="38">
        <f t="shared" si="3"/>
        <v>72.97297297297298</v>
      </c>
      <c r="K35" s="40">
        <f t="shared" si="3"/>
        <v>75.67567567567566</v>
      </c>
      <c r="L35" s="38">
        <f t="shared" si="3"/>
        <v>78.37837837837839</v>
      </c>
      <c r="M35" s="40">
        <f t="shared" si="4"/>
        <v>81.08108108108108</v>
      </c>
      <c r="N35" s="38">
        <f t="shared" si="4"/>
        <v>83.78378378378379</v>
      </c>
      <c r="O35" s="40">
        <f t="shared" si="4"/>
        <v>86.48648648648648</v>
      </c>
      <c r="P35" s="38">
        <f t="shared" si="4"/>
        <v>89.18918918918918</v>
      </c>
      <c r="Q35" s="40">
        <f t="shared" si="4"/>
        <v>91.89189189189189</v>
      </c>
      <c r="R35" s="38">
        <f t="shared" si="4"/>
        <v>94.5945945945946</v>
      </c>
      <c r="S35" s="40">
        <f t="shared" si="4"/>
        <v>97.2972972972973</v>
      </c>
      <c r="T35" s="38">
        <f t="shared" si="4"/>
        <v>100</v>
      </c>
      <c r="U35" s="40">
        <f t="shared" si="4"/>
        <v>102.7027027027027</v>
      </c>
      <c r="V35" s="38">
        <f t="shared" si="4"/>
        <v>105.4054054054054</v>
      </c>
      <c r="W35" s="78">
        <f t="shared" si="4"/>
        <v>108.10810810810811</v>
      </c>
    </row>
    <row r="36" spans="2:23" ht="12.75">
      <c r="B36" s="67">
        <f t="shared" si="5"/>
        <v>38</v>
      </c>
      <c r="C36" s="39">
        <f t="shared" si="3"/>
        <v>52.63157894736842</v>
      </c>
      <c r="D36" s="37">
        <f t="shared" si="3"/>
        <v>55.26315789473685</v>
      </c>
      <c r="E36" s="40">
        <f t="shared" si="3"/>
        <v>57.89473684210527</v>
      </c>
      <c r="F36" s="38">
        <f t="shared" si="3"/>
        <v>60.52631578947368</v>
      </c>
      <c r="G36" s="40">
        <f t="shared" si="3"/>
        <v>63.15789473684211</v>
      </c>
      <c r="H36" s="38">
        <f t="shared" si="3"/>
        <v>65.78947368421052</v>
      </c>
      <c r="I36" s="40">
        <f t="shared" si="3"/>
        <v>68.42105263157895</v>
      </c>
      <c r="J36" s="38">
        <f t="shared" si="3"/>
        <v>71.05263157894737</v>
      </c>
      <c r="K36" s="40">
        <f t="shared" si="3"/>
        <v>73.68421052631578</v>
      </c>
      <c r="L36" s="38">
        <f t="shared" si="3"/>
        <v>76.3157894736842</v>
      </c>
      <c r="M36" s="40">
        <f t="shared" si="4"/>
        <v>78.94736842105263</v>
      </c>
      <c r="N36" s="38">
        <f t="shared" si="4"/>
        <v>81.57894736842105</v>
      </c>
      <c r="O36" s="40">
        <f t="shared" si="4"/>
        <v>84.21052631578947</v>
      </c>
      <c r="P36" s="38">
        <f t="shared" si="4"/>
        <v>86.84210526315789</v>
      </c>
      <c r="Q36" s="40">
        <f t="shared" si="4"/>
        <v>89.47368421052632</v>
      </c>
      <c r="R36" s="38">
        <f t="shared" si="4"/>
        <v>92.10526315789473</v>
      </c>
      <c r="S36" s="40">
        <f t="shared" si="4"/>
        <v>94.73684210526316</v>
      </c>
      <c r="T36" s="38">
        <f t="shared" si="4"/>
        <v>97.36842105263159</v>
      </c>
      <c r="U36" s="40">
        <f t="shared" si="4"/>
        <v>99.99999999999999</v>
      </c>
      <c r="V36" s="38">
        <f t="shared" si="4"/>
        <v>102.63157894736842</v>
      </c>
      <c r="W36" s="78">
        <f t="shared" si="4"/>
        <v>105.26315789473684</v>
      </c>
    </row>
    <row r="37" spans="2:23" ht="12.75">
      <c r="B37" s="67">
        <f t="shared" si="5"/>
        <v>39</v>
      </c>
      <c r="C37" s="39">
        <f t="shared" si="3"/>
        <v>51.28205128205128</v>
      </c>
      <c r="D37" s="37">
        <f t="shared" si="3"/>
        <v>53.84615384615385</v>
      </c>
      <c r="E37" s="40">
        <f t="shared" si="3"/>
        <v>56.410256410256416</v>
      </c>
      <c r="F37" s="38">
        <f t="shared" si="3"/>
        <v>58.97435897435897</v>
      </c>
      <c r="G37" s="40">
        <f t="shared" si="3"/>
        <v>61.53846153846153</v>
      </c>
      <c r="H37" s="38">
        <f t="shared" si="3"/>
        <v>64.1025641025641</v>
      </c>
      <c r="I37" s="40">
        <f t="shared" si="3"/>
        <v>66.66666666666667</v>
      </c>
      <c r="J37" s="38">
        <f t="shared" si="3"/>
        <v>69.23076923076924</v>
      </c>
      <c r="K37" s="40">
        <f t="shared" si="3"/>
        <v>71.7948717948718</v>
      </c>
      <c r="L37" s="38">
        <f t="shared" si="3"/>
        <v>74.35897435897436</v>
      </c>
      <c r="M37" s="40">
        <f t="shared" si="4"/>
        <v>76.92307692307693</v>
      </c>
      <c r="N37" s="38">
        <f t="shared" si="4"/>
        <v>79.4871794871795</v>
      </c>
      <c r="O37" s="40">
        <f t="shared" si="4"/>
        <v>82.05128205128206</v>
      </c>
      <c r="P37" s="38">
        <f t="shared" si="4"/>
        <v>84.61538461538461</v>
      </c>
      <c r="Q37" s="40">
        <f t="shared" si="4"/>
        <v>87.17948717948717</v>
      </c>
      <c r="R37" s="38">
        <f t="shared" si="4"/>
        <v>89.74358974358974</v>
      </c>
      <c r="S37" s="40">
        <f t="shared" si="4"/>
        <v>92.3076923076923</v>
      </c>
      <c r="T37" s="38">
        <f t="shared" si="4"/>
        <v>94.87179487179488</v>
      </c>
      <c r="U37" s="40">
        <f t="shared" si="4"/>
        <v>97.43589743589743</v>
      </c>
      <c r="V37" s="38">
        <f t="shared" si="4"/>
        <v>99.99999999999999</v>
      </c>
      <c r="W37" s="78">
        <f t="shared" si="4"/>
        <v>102.56410256410255</v>
      </c>
    </row>
    <row r="38" spans="2:23" s="72" customFormat="1" ht="12.75">
      <c r="B38" s="69">
        <f t="shared" si="5"/>
        <v>40</v>
      </c>
      <c r="C38" s="73">
        <f t="shared" si="3"/>
        <v>50</v>
      </c>
      <c r="D38" s="71">
        <f t="shared" si="3"/>
        <v>52.50000000000001</v>
      </c>
      <c r="E38" s="70">
        <f t="shared" si="3"/>
        <v>55.00000000000001</v>
      </c>
      <c r="F38" s="70">
        <f t="shared" si="3"/>
        <v>57.49999999999999</v>
      </c>
      <c r="G38" s="70">
        <f t="shared" si="3"/>
        <v>60</v>
      </c>
      <c r="H38" s="70">
        <f t="shared" si="3"/>
        <v>62.5</v>
      </c>
      <c r="I38" s="70">
        <f t="shared" si="3"/>
        <v>65</v>
      </c>
      <c r="J38" s="70">
        <f t="shared" si="3"/>
        <v>67.5</v>
      </c>
      <c r="K38" s="70">
        <f t="shared" si="3"/>
        <v>69.99999999999999</v>
      </c>
      <c r="L38" s="70">
        <f t="shared" si="3"/>
        <v>72.5</v>
      </c>
      <c r="M38" s="70">
        <f t="shared" si="4"/>
        <v>75</v>
      </c>
      <c r="N38" s="70">
        <f t="shared" si="4"/>
        <v>77.5</v>
      </c>
      <c r="O38" s="70">
        <f t="shared" si="4"/>
        <v>80</v>
      </c>
      <c r="P38" s="70">
        <f t="shared" si="4"/>
        <v>82.49999999999999</v>
      </c>
      <c r="Q38" s="70">
        <f t="shared" si="4"/>
        <v>84.99999999999999</v>
      </c>
      <c r="R38" s="70">
        <f t="shared" si="4"/>
        <v>87.5</v>
      </c>
      <c r="S38" s="70">
        <f t="shared" si="4"/>
        <v>90</v>
      </c>
      <c r="T38" s="70">
        <f t="shared" si="4"/>
        <v>92.5</v>
      </c>
      <c r="U38" s="70">
        <f t="shared" si="4"/>
        <v>95</v>
      </c>
      <c r="V38" s="70">
        <f t="shared" si="4"/>
        <v>97.5</v>
      </c>
      <c r="W38" s="79">
        <f t="shared" si="4"/>
        <v>100</v>
      </c>
    </row>
    <row r="39" spans="2:23" ht="12.75">
      <c r="B39" s="67">
        <f t="shared" si="5"/>
        <v>41</v>
      </c>
      <c r="C39" s="39">
        <f t="shared" si="3"/>
        <v>48.78048780487805</v>
      </c>
      <c r="D39" s="37">
        <f t="shared" si="3"/>
        <v>51.21951219512196</v>
      </c>
      <c r="E39" s="40">
        <f t="shared" si="3"/>
        <v>53.65853658536586</v>
      </c>
      <c r="F39" s="38">
        <f t="shared" si="3"/>
        <v>56.09756097560975</v>
      </c>
      <c r="G39" s="40">
        <f t="shared" si="3"/>
        <v>58.536585365853654</v>
      </c>
      <c r="H39" s="38">
        <f t="shared" si="3"/>
        <v>60.97560975609756</v>
      </c>
      <c r="I39" s="40">
        <f t="shared" si="3"/>
        <v>63.41463414634146</v>
      </c>
      <c r="J39" s="38">
        <f t="shared" si="3"/>
        <v>65.85365853658537</v>
      </c>
      <c r="K39" s="40">
        <f t="shared" si="3"/>
        <v>68.29268292682926</v>
      </c>
      <c r="L39" s="38">
        <f t="shared" si="3"/>
        <v>70.73170731707316</v>
      </c>
      <c r="M39" s="40">
        <f t="shared" si="4"/>
        <v>73.17073170731707</v>
      </c>
      <c r="N39" s="38">
        <f t="shared" si="4"/>
        <v>75.60975609756098</v>
      </c>
      <c r="O39" s="40">
        <f aca="true" t="shared" si="6" ref="M39:W53">+O$6/$B39*1000</f>
        <v>78.04878048780488</v>
      </c>
      <c r="P39" s="38">
        <f t="shared" si="6"/>
        <v>80.48780487804878</v>
      </c>
      <c r="Q39" s="40">
        <f t="shared" si="6"/>
        <v>82.92682926829269</v>
      </c>
      <c r="R39" s="38">
        <f t="shared" si="6"/>
        <v>85.3658536585366</v>
      </c>
      <c r="S39" s="40">
        <f t="shared" si="6"/>
        <v>87.8048780487805</v>
      </c>
      <c r="T39" s="38">
        <f t="shared" si="6"/>
        <v>90.2439024390244</v>
      </c>
      <c r="U39" s="40">
        <f t="shared" si="6"/>
        <v>92.6829268292683</v>
      </c>
      <c r="V39" s="38">
        <f t="shared" si="6"/>
        <v>95.1219512195122</v>
      </c>
      <c r="W39" s="78">
        <f t="shared" si="6"/>
        <v>97.5609756097561</v>
      </c>
    </row>
    <row r="40" spans="2:23" ht="12.75">
      <c r="B40" s="67">
        <f t="shared" si="5"/>
        <v>42</v>
      </c>
      <c r="C40" s="39">
        <f t="shared" si="3"/>
        <v>47.61904761904761</v>
      </c>
      <c r="D40" s="37">
        <f t="shared" si="3"/>
        <v>50</v>
      </c>
      <c r="E40" s="40">
        <f t="shared" si="3"/>
        <v>52.38095238095238</v>
      </c>
      <c r="F40" s="38">
        <f t="shared" si="3"/>
        <v>54.76190476190475</v>
      </c>
      <c r="G40" s="40">
        <f t="shared" si="3"/>
        <v>57.14285714285714</v>
      </c>
      <c r="H40" s="38">
        <f t="shared" si="3"/>
        <v>59.52380952380952</v>
      </c>
      <c r="I40" s="40">
        <f t="shared" si="3"/>
        <v>61.904761904761905</v>
      </c>
      <c r="J40" s="38">
        <f t="shared" si="3"/>
        <v>64.28571428571429</v>
      </c>
      <c r="K40" s="40">
        <f t="shared" si="3"/>
        <v>66.66666666666667</v>
      </c>
      <c r="L40" s="38">
        <f t="shared" si="3"/>
        <v>69.04761904761905</v>
      </c>
      <c r="M40" s="40">
        <f t="shared" si="6"/>
        <v>71.42857142857143</v>
      </c>
      <c r="N40" s="38">
        <f t="shared" si="6"/>
        <v>73.80952380952381</v>
      </c>
      <c r="O40" s="40">
        <f t="shared" si="6"/>
        <v>76.1904761904762</v>
      </c>
      <c r="P40" s="38">
        <f t="shared" si="6"/>
        <v>78.57142857142857</v>
      </c>
      <c r="Q40" s="40">
        <f t="shared" si="6"/>
        <v>80.95238095238096</v>
      </c>
      <c r="R40" s="38">
        <f t="shared" si="6"/>
        <v>83.33333333333333</v>
      </c>
      <c r="S40" s="40">
        <f t="shared" si="6"/>
        <v>85.71428571428571</v>
      </c>
      <c r="T40" s="38">
        <f t="shared" si="6"/>
        <v>88.0952380952381</v>
      </c>
      <c r="U40" s="40">
        <f t="shared" si="6"/>
        <v>90.47619047619047</v>
      </c>
      <c r="V40" s="38">
        <f t="shared" si="6"/>
        <v>92.85714285714286</v>
      </c>
      <c r="W40" s="78">
        <f t="shared" si="6"/>
        <v>95.23809523809523</v>
      </c>
    </row>
    <row r="41" spans="2:23" ht="12.75">
      <c r="B41" s="67">
        <f t="shared" si="5"/>
        <v>43</v>
      </c>
      <c r="C41" s="39">
        <f t="shared" si="3"/>
        <v>46.51162790697674</v>
      </c>
      <c r="D41" s="37">
        <f t="shared" si="3"/>
        <v>48.83720930232558</v>
      </c>
      <c r="E41" s="40">
        <f t="shared" si="3"/>
        <v>51.162790697674424</v>
      </c>
      <c r="F41" s="38">
        <f t="shared" si="3"/>
        <v>53.48837209302326</v>
      </c>
      <c r="G41" s="40">
        <f t="shared" si="3"/>
        <v>55.81395348837209</v>
      </c>
      <c r="H41" s="38">
        <f aca="true" t="shared" si="7" ref="C41:L53">+H$6/$B41*1000</f>
        <v>58.13953488372093</v>
      </c>
      <c r="I41" s="40">
        <f t="shared" si="7"/>
        <v>60.46511627906977</v>
      </c>
      <c r="J41" s="38">
        <f t="shared" si="7"/>
        <v>62.79069767441861</v>
      </c>
      <c r="K41" s="40">
        <f t="shared" si="7"/>
        <v>65.11627906976744</v>
      </c>
      <c r="L41" s="38">
        <f t="shared" si="7"/>
        <v>67.44186046511628</v>
      </c>
      <c r="M41" s="40">
        <f t="shared" si="6"/>
        <v>69.76744186046511</v>
      </c>
      <c r="N41" s="38">
        <f t="shared" si="6"/>
        <v>72.09302325581396</v>
      </c>
      <c r="O41" s="40">
        <f t="shared" si="6"/>
        <v>74.4186046511628</v>
      </c>
      <c r="P41" s="38">
        <f t="shared" si="6"/>
        <v>76.74418604651162</v>
      </c>
      <c r="Q41" s="40">
        <f t="shared" si="6"/>
        <v>79.06976744186046</v>
      </c>
      <c r="R41" s="38">
        <f t="shared" si="6"/>
        <v>81.39534883720931</v>
      </c>
      <c r="S41" s="40">
        <f t="shared" si="6"/>
        <v>83.72093023255813</v>
      </c>
      <c r="T41" s="38">
        <f t="shared" si="6"/>
        <v>86.04651162790698</v>
      </c>
      <c r="U41" s="40">
        <f t="shared" si="6"/>
        <v>88.37209302325581</v>
      </c>
      <c r="V41" s="38">
        <f t="shared" si="6"/>
        <v>90.69767441860465</v>
      </c>
      <c r="W41" s="78">
        <f t="shared" si="6"/>
        <v>93.02325581395348</v>
      </c>
    </row>
    <row r="42" spans="2:23" ht="12.75">
      <c r="B42" s="67">
        <f t="shared" si="5"/>
        <v>44</v>
      </c>
      <c r="C42" s="39">
        <f t="shared" si="7"/>
        <v>45.45454545454545</v>
      </c>
      <c r="D42" s="37">
        <f t="shared" si="7"/>
        <v>47.72727272727273</v>
      </c>
      <c r="E42" s="40">
        <f t="shared" si="7"/>
        <v>50</v>
      </c>
      <c r="F42" s="38">
        <f t="shared" si="7"/>
        <v>52.272727272727266</v>
      </c>
      <c r="G42" s="40">
        <f t="shared" si="7"/>
        <v>54.54545454545454</v>
      </c>
      <c r="H42" s="38">
        <f t="shared" si="7"/>
        <v>56.81818181818181</v>
      </c>
      <c r="I42" s="40">
        <f t="shared" si="7"/>
        <v>59.090909090909086</v>
      </c>
      <c r="J42" s="38">
        <f t="shared" si="7"/>
        <v>61.36363636363637</v>
      </c>
      <c r="K42" s="40">
        <f t="shared" si="7"/>
        <v>63.63636363636363</v>
      </c>
      <c r="L42" s="38">
        <f t="shared" si="7"/>
        <v>65.9090909090909</v>
      </c>
      <c r="M42" s="40">
        <f t="shared" si="6"/>
        <v>68.18181818181817</v>
      </c>
      <c r="N42" s="38">
        <f t="shared" si="6"/>
        <v>70.45454545454545</v>
      </c>
      <c r="O42" s="40">
        <f t="shared" si="6"/>
        <v>72.72727272727273</v>
      </c>
      <c r="P42" s="38">
        <f t="shared" si="6"/>
        <v>75</v>
      </c>
      <c r="Q42" s="40">
        <f t="shared" si="6"/>
        <v>77.27272727272727</v>
      </c>
      <c r="R42" s="38">
        <f t="shared" si="6"/>
        <v>79.54545454545455</v>
      </c>
      <c r="S42" s="40">
        <f t="shared" si="6"/>
        <v>81.81818181818181</v>
      </c>
      <c r="T42" s="38">
        <f t="shared" si="6"/>
        <v>84.0909090909091</v>
      </c>
      <c r="U42" s="40">
        <f t="shared" si="6"/>
        <v>86.36363636363636</v>
      </c>
      <c r="V42" s="38">
        <f t="shared" si="6"/>
        <v>88.63636363636364</v>
      </c>
      <c r="W42" s="78">
        <f t="shared" si="6"/>
        <v>90.9090909090909</v>
      </c>
    </row>
    <row r="43" spans="2:23" ht="12.75">
      <c r="B43" s="67">
        <f t="shared" si="5"/>
        <v>45</v>
      </c>
      <c r="C43" s="39">
        <f t="shared" si="7"/>
        <v>44.44444444444444</v>
      </c>
      <c r="D43" s="37">
        <f t="shared" si="7"/>
        <v>46.66666666666667</v>
      </c>
      <c r="E43" s="40">
        <f t="shared" si="7"/>
        <v>48.88888888888889</v>
      </c>
      <c r="F43" s="38">
        <f t="shared" si="7"/>
        <v>51.11111111111111</v>
      </c>
      <c r="G43" s="40">
        <f t="shared" si="7"/>
        <v>53.33333333333333</v>
      </c>
      <c r="H43" s="38">
        <f t="shared" si="7"/>
        <v>55.55555555555555</v>
      </c>
      <c r="I43" s="40">
        <f t="shared" si="7"/>
        <v>57.77777777777778</v>
      </c>
      <c r="J43" s="38">
        <f t="shared" si="7"/>
        <v>60.00000000000001</v>
      </c>
      <c r="K43" s="40">
        <f t="shared" si="7"/>
        <v>62.22222222222222</v>
      </c>
      <c r="L43" s="38">
        <f t="shared" si="7"/>
        <v>64.44444444444444</v>
      </c>
      <c r="M43" s="40">
        <f t="shared" si="6"/>
        <v>66.66666666666667</v>
      </c>
      <c r="N43" s="38">
        <f t="shared" si="6"/>
        <v>68.88888888888889</v>
      </c>
      <c r="O43" s="40">
        <f t="shared" si="6"/>
        <v>71.11111111111111</v>
      </c>
      <c r="P43" s="38">
        <f t="shared" si="6"/>
        <v>73.33333333333333</v>
      </c>
      <c r="Q43" s="40">
        <f t="shared" si="6"/>
        <v>75.55555555555556</v>
      </c>
      <c r="R43" s="38">
        <f t="shared" si="6"/>
        <v>77.77777777777779</v>
      </c>
      <c r="S43" s="40">
        <f t="shared" si="6"/>
        <v>80</v>
      </c>
      <c r="T43" s="38">
        <f t="shared" si="6"/>
        <v>82.22222222222223</v>
      </c>
      <c r="U43" s="40">
        <f t="shared" si="6"/>
        <v>84.44444444444444</v>
      </c>
      <c r="V43" s="38">
        <f t="shared" si="6"/>
        <v>86.66666666666667</v>
      </c>
      <c r="W43" s="78">
        <f t="shared" si="6"/>
        <v>88.88888888888889</v>
      </c>
    </row>
    <row r="44" spans="2:23" ht="12.75">
      <c r="B44" s="67">
        <f t="shared" si="5"/>
        <v>46</v>
      </c>
      <c r="C44" s="39">
        <f t="shared" si="7"/>
        <v>43.47826086956522</v>
      </c>
      <c r="D44" s="37">
        <f t="shared" si="7"/>
        <v>45.65217391304348</v>
      </c>
      <c r="E44" s="40">
        <f t="shared" si="7"/>
        <v>47.82608695652174</v>
      </c>
      <c r="F44" s="38">
        <f t="shared" si="7"/>
        <v>49.99999999999999</v>
      </c>
      <c r="G44" s="40">
        <f t="shared" si="7"/>
        <v>52.17391304347826</v>
      </c>
      <c r="H44" s="38">
        <f t="shared" si="7"/>
        <v>54.34782608695652</v>
      </c>
      <c r="I44" s="40">
        <f t="shared" si="7"/>
        <v>56.52173913043478</v>
      </c>
      <c r="J44" s="38">
        <f t="shared" si="7"/>
        <v>58.69565217391305</v>
      </c>
      <c r="K44" s="40">
        <f t="shared" si="7"/>
        <v>60.8695652173913</v>
      </c>
      <c r="L44" s="38">
        <f t="shared" si="7"/>
        <v>63.04347826086956</v>
      </c>
      <c r="M44" s="40">
        <f t="shared" si="6"/>
        <v>65.21739130434783</v>
      </c>
      <c r="N44" s="38">
        <f t="shared" si="6"/>
        <v>67.3913043478261</v>
      </c>
      <c r="O44" s="40">
        <f t="shared" si="6"/>
        <v>69.56521739130434</v>
      </c>
      <c r="P44" s="38">
        <f t="shared" si="6"/>
        <v>71.73913043478261</v>
      </c>
      <c r="Q44" s="40">
        <f t="shared" si="6"/>
        <v>73.91304347826087</v>
      </c>
      <c r="R44" s="38">
        <f t="shared" si="6"/>
        <v>76.08695652173914</v>
      </c>
      <c r="S44" s="40">
        <f t="shared" si="6"/>
        <v>78.26086956521739</v>
      </c>
      <c r="T44" s="38">
        <f t="shared" si="6"/>
        <v>80.43478260869566</v>
      </c>
      <c r="U44" s="40">
        <f t="shared" si="6"/>
        <v>82.6086956521739</v>
      </c>
      <c r="V44" s="38">
        <f t="shared" si="6"/>
        <v>84.78260869565217</v>
      </c>
      <c r="W44" s="78">
        <f t="shared" si="6"/>
        <v>86.95652173913044</v>
      </c>
    </row>
    <row r="45" spans="2:23" ht="12.75">
      <c r="B45" s="67">
        <f t="shared" si="5"/>
        <v>47</v>
      </c>
      <c r="C45" s="39">
        <f t="shared" si="7"/>
        <v>42.5531914893617</v>
      </c>
      <c r="D45" s="37">
        <f t="shared" si="7"/>
        <v>44.68085106382979</v>
      </c>
      <c r="E45" s="40">
        <f t="shared" si="7"/>
        <v>46.808510638297875</v>
      </c>
      <c r="F45" s="38">
        <f t="shared" si="7"/>
        <v>48.93617021276595</v>
      </c>
      <c r="G45" s="40">
        <f t="shared" si="7"/>
        <v>51.06382978723404</v>
      </c>
      <c r="H45" s="38">
        <f t="shared" si="7"/>
        <v>53.191489361702125</v>
      </c>
      <c r="I45" s="40">
        <f t="shared" si="7"/>
        <v>55.319148936170215</v>
      </c>
      <c r="J45" s="38">
        <f t="shared" si="7"/>
        <v>57.446808510638306</v>
      </c>
      <c r="K45" s="40">
        <f t="shared" si="7"/>
        <v>59.57446808510638</v>
      </c>
      <c r="L45" s="38">
        <f t="shared" si="7"/>
        <v>61.702127659574465</v>
      </c>
      <c r="M45" s="40">
        <f t="shared" si="6"/>
        <v>63.82978723404255</v>
      </c>
      <c r="N45" s="38">
        <f t="shared" si="6"/>
        <v>65.95744680851064</v>
      </c>
      <c r="O45" s="40">
        <f t="shared" si="6"/>
        <v>68.08510638297872</v>
      </c>
      <c r="P45" s="38">
        <f t="shared" si="6"/>
        <v>70.2127659574468</v>
      </c>
      <c r="Q45" s="40">
        <f t="shared" si="6"/>
        <v>72.34042553191489</v>
      </c>
      <c r="R45" s="38">
        <f t="shared" si="6"/>
        <v>74.46808510638297</v>
      </c>
      <c r="S45" s="40">
        <f t="shared" si="6"/>
        <v>76.59574468085107</v>
      </c>
      <c r="T45" s="38">
        <f t="shared" si="6"/>
        <v>78.72340425531915</v>
      </c>
      <c r="U45" s="40">
        <f t="shared" si="6"/>
        <v>80.85106382978722</v>
      </c>
      <c r="V45" s="38">
        <f t="shared" si="6"/>
        <v>82.97872340425532</v>
      </c>
      <c r="W45" s="78">
        <f t="shared" si="6"/>
        <v>85.1063829787234</v>
      </c>
    </row>
    <row r="46" spans="2:23" ht="12.75">
      <c r="B46" s="67">
        <f t="shared" si="5"/>
        <v>48</v>
      </c>
      <c r="C46" s="39">
        <f t="shared" si="7"/>
        <v>41.666666666666664</v>
      </c>
      <c r="D46" s="37">
        <f t="shared" si="7"/>
        <v>43.75000000000001</v>
      </c>
      <c r="E46" s="40">
        <f t="shared" si="7"/>
        <v>45.833333333333336</v>
      </c>
      <c r="F46" s="38">
        <f t="shared" si="7"/>
        <v>47.916666666666664</v>
      </c>
      <c r="G46" s="40">
        <f t="shared" si="7"/>
        <v>49.99999999999999</v>
      </c>
      <c r="H46" s="38">
        <f t="shared" si="7"/>
        <v>52.083333333333336</v>
      </c>
      <c r="I46" s="40">
        <f t="shared" si="7"/>
        <v>54.16666666666667</v>
      </c>
      <c r="J46" s="38">
        <f t="shared" si="7"/>
        <v>56.25</v>
      </c>
      <c r="K46" s="40">
        <f t="shared" si="7"/>
        <v>58.33333333333333</v>
      </c>
      <c r="L46" s="38">
        <f t="shared" si="7"/>
        <v>60.416666666666664</v>
      </c>
      <c r="M46" s="40">
        <f t="shared" si="6"/>
        <v>62.5</v>
      </c>
      <c r="N46" s="38">
        <f t="shared" si="6"/>
        <v>64.58333333333334</v>
      </c>
      <c r="O46" s="40">
        <f t="shared" si="6"/>
        <v>66.66666666666667</v>
      </c>
      <c r="P46" s="38">
        <f t="shared" si="6"/>
        <v>68.74999999999999</v>
      </c>
      <c r="Q46" s="40">
        <f t="shared" si="6"/>
        <v>70.83333333333333</v>
      </c>
      <c r="R46" s="38">
        <f t="shared" si="6"/>
        <v>72.91666666666667</v>
      </c>
      <c r="S46" s="40">
        <f t="shared" si="6"/>
        <v>75</v>
      </c>
      <c r="T46" s="38">
        <f t="shared" si="6"/>
        <v>77.08333333333334</v>
      </c>
      <c r="U46" s="40">
        <f t="shared" si="6"/>
        <v>79.16666666666666</v>
      </c>
      <c r="V46" s="38">
        <f t="shared" si="6"/>
        <v>81.25</v>
      </c>
      <c r="W46" s="78">
        <f t="shared" si="6"/>
        <v>83.33333333333333</v>
      </c>
    </row>
    <row r="47" spans="2:23" ht="12.75">
      <c r="B47" s="67">
        <f t="shared" si="5"/>
        <v>49</v>
      </c>
      <c r="C47" s="39">
        <f t="shared" si="7"/>
        <v>40.816326530612244</v>
      </c>
      <c r="D47" s="37">
        <f t="shared" si="7"/>
        <v>42.857142857142854</v>
      </c>
      <c r="E47" s="40">
        <f t="shared" si="7"/>
        <v>44.89795918367347</v>
      </c>
      <c r="F47" s="38">
        <f t="shared" si="7"/>
        <v>46.938775510204074</v>
      </c>
      <c r="G47" s="40">
        <f t="shared" si="7"/>
        <v>48.97959183673469</v>
      </c>
      <c r="H47" s="38">
        <f t="shared" si="7"/>
        <v>51.02040816326531</v>
      </c>
      <c r="I47" s="40">
        <f t="shared" si="7"/>
        <v>53.061224489795926</v>
      </c>
      <c r="J47" s="38">
        <f t="shared" si="7"/>
        <v>55.10204081632653</v>
      </c>
      <c r="K47" s="40">
        <f t="shared" si="7"/>
        <v>57.14285714285714</v>
      </c>
      <c r="L47" s="38">
        <f t="shared" si="7"/>
        <v>59.18367346938775</v>
      </c>
      <c r="M47" s="40">
        <f t="shared" si="6"/>
        <v>61.224489795918366</v>
      </c>
      <c r="N47" s="38">
        <f t="shared" si="6"/>
        <v>63.265306122448976</v>
      </c>
      <c r="O47" s="40">
        <f t="shared" si="6"/>
        <v>65.3061224489796</v>
      </c>
      <c r="P47" s="38">
        <f t="shared" si="6"/>
        <v>67.34693877551021</v>
      </c>
      <c r="Q47" s="40">
        <f t="shared" si="6"/>
        <v>69.38775510204081</v>
      </c>
      <c r="R47" s="38">
        <f t="shared" si="6"/>
        <v>71.42857142857143</v>
      </c>
      <c r="S47" s="40">
        <f t="shared" si="6"/>
        <v>73.46938775510205</v>
      </c>
      <c r="T47" s="38">
        <f t="shared" si="6"/>
        <v>75.51020408163265</v>
      </c>
      <c r="U47" s="40">
        <f t="shared" si="6"/>
        <v>77.55102040816327</v>
      </c>
      <c r="V47" s="38">
        <f t="shared" si="6"/>
        <v>79.59183673469387</v>
      </c>
      <c r="W47" s="78">
        <f t="shared" si="6"/>
        <v>81.63265306122449</v>
      </c>
    </row>
    <row r="48" spans="2:23" s="72" customFormat="1" ht="12.75">
      <c r="B48" s="69">
        <f t="shared" si="5"/>
        <v>50</v>
      </c>
      <c r="C48" s="73">
        <f t="shared" si="7"/>
        <v>40</v>
      </c>
      <c r="D48" s="71">
        <f t="shared" si="7"/>
        <v>42</v>
      </c>
      <c r="E48" s="70">
        <f t="shared" si="7"/>
        <v>44.00000000000001</v>
      </c>
      <c r="F48" s="70">
        <f t="shared" si="7"/>
        <v>46</v>
      </c>
      <c r="G48" s="70">
        <f t="shared" si="7"/>
        <v>48</v>
      </c>
      <c r="H48" s="70">
        <f t="shared" si="7"/>
        <v>50</v>
      </c>
      <c r="I48" s="70">
        <f t="shared" si="7"/>
        <v>52.00000000000001</v>
      </c>
      <c r="J48" s="70">
        <f t="shared" si="7"/>
        <v>54.00000000000001</v>
      </c>
      <c r="K48" s="70">
        <f t="shared" si="7"/>
        <v>55.99999999999999</v>
      </c>
      <c r="L48" s="70">
        <f t="shared" si="7"/>
        <v>57.99999999999999</v>
      </c>
      <c r="M48" s="70">
        <f t="shared" si="6"/>
        <v>60</v>
      </c>
      <c r="N48" s="70">
        <f t="shared" si="6"/>
        <v>62</v>
      </c>
      <c r="O48" s="70">
        <f t="shared" si="6"/>
        <v>64</v>
      </c>
      <c r="P48" s="70">
        <f t="shared" si="6"/>
        <v>66</v>
      </c>
      <c r="Q48" s="70">
        <f t="shared" si="6"/>
        <v>68</v>
      </c>
      <c r="R48" s="70">
        <f t="shared" si="6"/>
        <v>70</v>
      </c>
      <c r="S48" s="70">
        <f t="shared" si="6"/>
        <v>72.00000000000001</v>
      </c>
      <c r="T48" s="70">
        <f t="shared" si="6"/>
        <v>74.00000000000001</v>
      </c>
      <c r="U48" s="70">
        <f t="shared" si="6"/>
        <v>76</v>
      </c>
      <c r="V48" s="70">
        <f t="shared" si="6"/>
        <v>78</v>
      </c>
      <c r="W48" s="79">
        <f t="shared" si="6"/>
        <v>80</v>
      </c>
    </row>
    <row r="49" spans="2:23" ht="12.75">
      <c r="B49" s="67">
        <f t="shared" si="5"/>
        <v>51</v>
      </c>
      <c r="C49" s="39">
        <f t="shared" si="7"/>
        <v>39.21568627450981</v>
      </c>
      <c r="D49" s="37">
        <f t="shared" si="7"/>
        <v>41.1764705882353</v>
      </c>
      <c r="E49" s="40">
        <f t="shared" si="7"/>
        <v>43.13725490196079</v>
      </c>
      <c r="F49" s="38">
        <f t="shared" si="7"/>
        <v>45.09803921568627</v>
      </c>
      <c r="G49" s="40">
        <f t="shared" si="7"/>
        <v>47.05882352941176</v>
      </c>
      <c r="H49" s="38">
        <f t="shared" si="7"/>
        <v>49.01960784313725</v>
      </c>
      <c r="I49" s="40">
        <f t="shared" si="7"/>
        <v>50.98039215686274</v>
      </c>
      <c r="J49" s="38">
        <f t="shared" si="7"/>
        <v>52.94117647058824</v>
      </c>
      <c r="K49" s="40">
        <f t="shared" si="7"/>
        <v>54.90196078431372</v>
      </c>
      <c r="L49" s="38">
        <f t="shared" si="7"/>
        <v>56.86274509803921</v>
      </c>
      <c r="M49" s="40">
        <f t="shared" si="6"/>
        <v>58.8235294117647</v>
      </c>
      <c r="N49" s="38">
        <f t="shared" si="6"/>
        <v>60.78431372549019</v>
      </c>
      <c r="O49" s="40">
        <f t="shared" si="6"/>
        <v>62.745098039215684</v>
      </c>
      <c r="P49" s="38">
        <f t="shared" si="6"/>
        <v>64.70588235294117</v>
      </c>
      <c r="Q49" s="40">
        <f t="shared" si="6"/>
        <v>66.66666666666667</v>
      </c>
      <c r="R49" s="38">
        <f t="shared" si="6"/>
        <v>68.62745098039217</v>
      </c>
      <c r="S49" s="40">
        <f t="shared" si="6"/>
        <v>70.58823529411765</v>
      </c>
      <c r="T49" s="38">
        <f t="shared" si="6"/>
        <v>72.54901960784315</v>
      </c>
      <c r="U49" s="40">
        <f t="shared" si="6"/>
        <v>74.50980392156863</v>
      </c>
      <c r="V49" s="38">
        <f t="shared" si="6"/>
        <v>76.47058823529412</v>
      </c>
      <c r="W49" s="78">
        <f t="shared" si="6"/>
        <v>78.43137254901961</v>
      </c>
    </row>
    <row r="50" spans="2:23" ht="12.75">
      <c r="B50" s="67">
        <f t="shared" si="5"/>
        <v>52</v>
      </c>
      <c r="C50" s="39">
        <f t="shared" si="7"/>
        <v>38.46153846153847</v>
      </c>
      <c r="D50" s="37">
        <f t="shared" si="7"/>
        <v>40.38461538461539</v>
      </c>
      <c r="E50" s="40">
        <f t="shared" si="7"/>
        <v>42.30769230769231</v>
      </c>
      <c r="F50" s="38">
        <f t="shared" si="7"/>
        <v>44.230769230769226</v>
      </c>
      <c r="G50" s="40">
        <f t="shared" si="7"/>
        <v>46.153846153846146</v>
      </c>
      <c r="H50" s="38">
        <f t="shared" si="7"/>
        <v>48.07692307692308</v>
      </c>
      <c r="I50" s="40">
        <f t="shared" si="7"/>
        <v>50</v>
      </c>
      <c r="J50" s="38">
        <f t="shared" si="7"/>
        <v>51.92307692307693</v>
      </c>
      <c r="K50" s="40">
        <f t="shared" si="7"/>
        <v>53.84615384615384</v>
      </c>
      <c r="L50" s="38">
        <f t="shared" si="7"/>
        <v>55.76923076923077</v>
      </c>
      <c r="M50" s="40">
        <f t="shared" si="6"/>
        <v>57.69230769230769</v>
      </c>
      <c r="N50" s="38">
        <f t="shared" si="6"/>
        <v>59.61538461538462</v>
      </c>
      <c r="O50" s="40">
        <f t="shared" si="6"/>
        <v>61.53846153846154</v>
      </c>
      <c r="P50" s="38">
        <f t="shared" si="6"/>
        <v>63.46153846153846</v>
      </c>
      <c r="Q50" s="40">
        <f t="shared" si="6"/>
        <v>65.38461538461539</v>
      </c>
      <c r="R50" s="38">
        <f t="shared" si="6"/>
        <v>67.3076923076923</v>
      </c>
      <c r="S50" s="40">
        <f t="shared" si="6"/>
        <v>69.23076923076924</v>
      </c>
      <c r="T50" s="38">
        <f t="shared" si="6"/>
        <v>71.15384615384615</v>
      </c>
      <c r="U50" s="40">
        <f t="shared" si="6"/>
        <v>73.07692307692307</v>
      </c>
      <c r="V50" s="38">
        <f t="shared" si="6"/>
        <v>75</v>
      </c>
      <c r="W50" s="78">
        <f t="shared" si="6"/>
        <v>76.92307692307693</v>
      </c>
    </row>
    <row r="51" spans="2:23" ht="12.75">
      <c r="B51" s="67">
        <f t="shared" si="5"/>
        <v>53</v>
      </c>
      <c r="C51" s="39">
        <f t="shared" si="7"/>
        <v>37.73584905660377</v>
      </c>
      <c r="D51" s="37">
        <f t="shared" si="7"/>
        <v>39.62264150943397</v>
      </c>
      <c r="E51" s="40">
        <f t="shared" si="7"/>
        <v>41.509433962264154</v>
      </c>
      <c r="F51" s="38">
        <f t="shared" si="7"/>
        <v>43.39622641509434</v>
      </c>
      <c r="G51" s="40">
        <f t="shared" si="7"/>
        <v>45.283018867924525</v>
      </c>
      <c r="H51" s="38">
        <f t="shared" si="7"/>
        <v>47.16981132075472</v>
      </c>
      <c r="I51" s="40">
        <f t="shared" si="7"/>
        <v>49.05660377358491</v>
      </c>
      <c r="J51" s="38">
        <f t="shared" si="7"/>
        <v>50.943396226415096</v>
      </c>
      <c r="K51" s="40">
        <f t="shared" si="7"/>
        <v>52.830188679245275</v>
      </c>
      <c r="L51" s="38">
        <f t="shared" si="7"/>
        <v>54.716981132075475</v>
      </c>
      <c r="M51" s="40">
        <f t="shared" si="6"/>
        <v>56.60377358490566</v>
      </c>
      <c r="N51" s="38">
        <f t="shared" si="6"/>
        <v>58.49056603773585</v>
      </c>
      <c r="O51" s="40">
        <f t="shared" si="6"/>
        <v>60.37735849056604</v>
      </c>
      <c r="P51" s="38">
        <f t="shared" si="6"/>
        <v>62.264150943396224</v>
      </c>
      <c r="Q51" s="40">
        <f t="shared" si="6"/>
        <v>64.15094339622641</v>
      </c>
      <c r="R51" s="38">
        <f t="shared" si="6"/>
        <v>66.0377358490566</v>
      </c>
      <c r="S51" s="40">
        <f t="shared" si="6"/>
        <v>67.9245283018868</v>
      </c>
      <c r="T51" s="38">
        <f t="shared" si="6"/>
        <v>69.81132075471697</v>
      </c>
      <c r="U51" s="40">
        <f t="shared" si="6"/>
        <v>71.69811320754717</v>
      </c>
      <c r="V51" s="38">
        <f t="shared" si="6"/>
        <v>73.58490566037736</v>
      </c>
      <c r="W51" s="78">
        <f t="shared" si="6"/>
        <v>75.47169811320754</v>
      </c>
    </row>
    <row r="52" spans="2:23" ht="12.75">
      <c r="B52" s="67">
        <f t="shared" si="5"/>
        <v>54</v>
      </c>
      <c r="C52" s="39">
        <f t="shared" si="7"/>
        <v>37.03703703703704</v>
      </c>
      <c r="D52" s="37">
        <f t="shared" si="7"/>
        <v>38.88888888888889</v>
      </c>
      <c r="E52" s="40">
        <f t="shared" si="7"/>
        <v>40.74074074074075</v>
      </c>
      <c r="F52" s="38">
        <f t="shared" si="7"/>
        <v>42.59259259259259</v>
      </c>
      <c r="G52" s="40">
        <f t="shared" si="7"/>
        <v>44.44444444444444</v>
      </c>
      <c r="H52" s="38">
        <f t="shared" si="7"/>
        <v>46.29629629629629</v>
      </c>
      <c r="I52" s="40">
        <f t="shared" si="7"/>
        <v>48.148148148148145</v>
      </c>
      <c r="J52" s="38">
        <f t="shared" si="7"/>
        <v>50</v>
      </c>
      <c r="K52" s="40">
        <f t="shared" si="7"/>
        <v>51.85185185185185</v>
      </c>
      <c r="L52" s="38">
        <f t="shared" si="7"/>
        <v>53.7037037037037</v>
      </c>
      <c r="M52" s="40">
        <f t="shared" si="6"/>
        <v>55.55555555555555</v>
      </c>
      <c r="N52" s="38">
        <f t="shared" si="6"/>
        <v>57.407407407407405</v>
      </c>
      <c r="O52" s="40">
        <f t="shared" si="6"/>
        <v>59.25925925925926</v>
      </c>
      <c r="P52" s="38">
        <f t="shared" si="6"/>
        <v>61.11111111111111</v>
      </c>
      <c r="Q52" s="40">
        <f t="shared" si="6"/>
        <v>62.962962962962955</v>
      </c>
      <c r="R52" s="38">
        <f t="shared" si="6"/>
        <v>64.81481481481481</v>
      </c>
      <c r="S52" s="40">
        <f t="shared" si="6"/>
        <v>66.66666666666667</v>
      </c>
      <c r="T52" s="38">
        <f t="shared" si="6"/>
        <v>68.51851851851852</v>
      </c>
      <c r="U52" s="40">
        <f t="shared" si="6"/>
        <v>70.37037037037037</v>
      </c>
      <c r="V52" s="38">
        <f t="shared" si="6"/>
        <v>72.22222222222221</v>
      </c>
      <c r="W52" s="78">
        <f t="shared" si="6"/>
        <v>74.07407407407408</v>
      </c>
    </row>
    <row r="53" spans="2:23" ht="13.5" thickBot="1">
      <c r="B53" s="68">
        <f t="shared" si="5"/>
        <v>55</v>
      </c>
      <c r="C53" s="60">
        <f t="shared" si="7"/>
        <v>36.36363636363636</v>
      </c>
      <c r="D53" s="80">
        <f t="shared" si="7"/>
        <v>38.18181818181819</v>
      </c>
      <c r="E53" s="61">
        <f t="shared" si="7"/>
        <v>40</v>
      </c>
      <c r="F53" s="81">
        <f t="shared" si="7"/>
        <v>41.81818181818182</v>
      </c>
      <c r="G53" s="61">
        <f t="shared" si="7"/>
        <v>43.63636363636363</v>
      </c>
      <c r="H53" s="81">
        <f t="shared" si="7"/>
        <v>45.45454545454545</v>
      </c>
      <c r="I53" s="61">
        <f t="shared" si="7"/>
        <v>47.27272727272727</v>
      </c>
      <c r="J53" s="81">
        <f t="shared" si="7"/>
        <v>49.09090909090909</v>
      </c>
      <c r="K53" s="61">
        <f t="shared" si="7"/>
        <v>50.90909090909091</v>
      </c>
      <c r="L53" s="81">
        <f t="shared" si="7"/>
        <v>52.72727272727273</v>
      </c>
      <c r="M53" s="61">
        <f t="shared" si="6"/>
        <v>54.54545454545454</v>
      </c>
      <c r="N53" s="81">
        <f t="shared" si="6"/>
        <v>56.36363636363637</v>
      </c>
      <c r="O53" s="61">
        <f t="shared" si="6"/>
        <v>58.18181818181818</v>
      </c>
      <c r="P53" s="81">
        <f t="shared" si="6"/>
        <v>60</v>
      </c>
      <c r="Q53" s="61">
        <f t="shared" si="6"/>
        <v>61.81818181818181</v>
      </c>
      <c r="R53" s="81">
        <f t="shared" si="6"/>
        <v>63.63636363636363</v>
      </c>
      <c r="S53" s="61">
        <f t="shared" si="6"/>
        <v>65.45454545454545</v>
      </c>
      <c r="T53" s="81">
        <f t="shared" si="6"/>
        <v>67.27272727272728</v>
      </c>
      <c r="U53" s="61">
        <f t="shared" si="6"/>
        <v>69.0909090909091</v>
      </c>
      <c r="V53" s="81">
        <f t="shared" si="6"/>
        <v>70.9090909090909</v>
      </c>
      <c r="W53" s="62">
        <f t="shared" si="6"/>
        <v>72.72727272727272</v>
      </c>
    </row>
    <row r="54" ht="13.5" thickBot="1"/>
    <row r="55" spans="3:5" ht="12.75">
      <c r="C55" s="115"/>
      <c r="D55" s="116" t="s">
        <v>59</v>
      </c>
      <c r="E55" s="117"/>
    </row>
    <row r="56" spans="3:5" ht="18.75" thickBot="1">
      <c r="C56" s="118"/>
      <c r="D56" s="119" t="s">
        <v>28</v>
      </c>
      <c r="E56" s="120"/>
    </row>
  </sheetData>
  <sheetProtection sheet="1" objects="1" scenarios="1"/>
  <mergeCells count="2">
    <mergeCell ref="C5:W5"/>
    <mergeCell ref="B2:W2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W56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.00390625" style="0" customWidth="1"/>
  </cols>
  <sheetData>
    <row r="1" ht="13.5" thickBot="1"/>
    <row r="2" spans="2:23" ht="13.5" thickBot="1">
      <c r="B2" s="87" t="s">
        <v>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9"/>
    </row>
    <row r="3" spans="2:23" s="44" customFormat="1" ht="12.75">
      <c r="B3" s="45"/>
      <c r="C3" s="45"/>
      <c r="D3" s="45"/>
      <c r="E3" s="45"/>
      <c r="F3" s="45"/>
      <c r="G3" s="45"/>
      <c r="H3" s="45"/>
      <c r="I3" s="45"/>
      <c r="J3" s="45"/>
      <c r="K3" s="41">
        <f>44*3.5*52/12</f>
        <v>667.3333333333334</v>
      </c>
      <c r="L3" t="s">
        <v>57</v>
      </c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</row>
    <row r="4" ht="13.5" thickBot="1"/>
    <row r="5" spans="2:23" ht="18.75" customHeight="1" thickBot="1">
      <c r="B5" s="83" t="s">
        <v>10</v>
      </c>
      <c r="C5" s="84" t="s">
        <v>48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6"/>
    </row>
    <row r="6" spans="2:23" ht="13.5" customHeight="1" thickBot="1">
      <c r="B6" s="82" t="s">
        <v>49</v>
      </c>
      <c r="C6" s="65">
        <v>4</v>
      </c>
      <c r="D6" s="66">
        <v>4.1</v>
      </c>
      <c r="E6" s="63">
        <v>4.2</v>
      </c>
      <c r="F6" s="66">
        <v>4.3</v>
      </c>
      <c r="G6" s="63">
        <v>4.4</v>
      </c>
      <c r="H6" s="66">
        <v>4.5</v>
      </c>
      <c r="I6" s="63">
        <v>4.6</v>
      </c>
      <c r="J6" s="66">
        <v>4.7</v>
      </c>
      <c r="K6" s="63">
        <v>4.8</v>
      </c>
      <c r="L6" s="66">
        <v>4.9</v>
      </c>
      <c r="M6" s="63">
        <v>5</v>
      </c>
      <c r="N6" s="66">
        <v>5.1</v>
      </c>
      <c r="O6" s="63">
        <v>5.2</v>
      </c>
      <c r="P6" s="66">
        <v>5.3</v>
      </c>
      <c r="Q6" s="63">
        <v>5.4</v>
      </c>
      <c r="R6" s="66">
        <v>5.5</v>
      </c>
      <c r="S6" s="63">
        <v>5.6</v>
      </c>
      <c r="T6" s="66">
        <v>5.7</v>
      </c>
      <c r="U6" s="63">
        <v>5.8</v>
      </c>
      <c r="V6" s="66">
        <v>5.9</v>
      </c>
      <c r="W6" s="62">
        <v>6</v>
      </c>
    </row>
    <row r="7" spans="2:23" ht="6.75" customHeight="1" thickBot="1">
      <c r="B7" s="1"/>
      <c r="C7" s="64"/>
      <c r="D7" s="1"/>
      <c r="E7" s="64"/>
      <c r="F7" s="1"/>
      <c r="G7" s="64"/>
      <c r="H7" s="1"/>
      <c r="I7" s="64"/>
      <c r="J7" s="1"/>
      <c r="K7" s="64"/>
      <c r="L7" s="1"/>
      <c r="M7" s="64"/>
      <c r="N7" s="1"/>
      <c r="O7" s="64"/>
      <c r="P7" s="1"/>
      <c r="Q7" s="64"/>
      <c r="R7" s="1"/>
      <c r="S7" s="64"/>
      <c r="T7" s="1"/>
      <c r="U7" s="64"/>
      <c r="V7" s="1"/>
      <c r="W7" s="64"/>
    </row>
    <row r="8" spans="2:23" s="72" customFormat="1" ht="13.5" thickBot="1">
      <c r="B8" s="179">
        <v>10</v>
      </c>
      <c r="C8" s="74">
        <f aca="true" t="shared" si="0" ref="C8:L17">+C$6/$B8*1000</f>
        <v>400</v>
      </c>
      <c r="D8" s="75">
        <f t="shared" si="0"/>
        <v>410</v>
      </c>
      <c r="E8" s="76">
        <f t="shared" si="0"/>
        <v>420.00000000000006</v>
      </c>
      <c r="F8" s="76">
        <f t="shared" si="0"/>
        <v>430</v>
      </c>
      <c r="G8" s="76">
        <f t="shared" si="0"/>
        <v>440.00000000000006</v>
      </c>
      <c r="H8" s="76">
        <f t="shared" si="0"/>
        <v>450</v>
      </c>
      <c r="I8" s="76">
        <f t="shared" si="0"/>
        <v>459.99999999999994</v>
      </c>
      <c r="J8" s="76">
        <f t="shared" si="0"/>
        <v>470.00000000000006</v>
      </c>
      <c r="K8" s="76">
        <f t="shared" si="0"/>
        <v>480</v>
      </c>
      <c r="L8" s="76">
        <f t="shared" si="0"/>
        <v>490.00000000000006</v>
      </c>
      <c r="M8" s="76">
        <f aca="true" t="shared" si="1" ref="M8:W17">+M$6/$B8*1000</f>
        <v>500</v>
      </c>
      <c r="N8" s="76">
        <f t="shared" si="1"/>
        <v>510</v>
      </c>
      <c r="O8" s="76">
        <f t="shared" si="1"/>
        <v>520</v>
      </c>
      <c r="P8" s="76">
        <f t="shared" si="1"/>
        <v>530</v>
      </c>
      <c r="Q8" s="76">
        <f t="shared" si="1"/>
        <v>540</v>
      </c>
      <c r="R8" s="76">
        <f t="shared" si="1"/>
        <v>550</v>
      </c>
      <c r="S8" s="76">
        <f t="shared" si="1"/>
        <v>559.9999999999999</v>
      </c>
      <c r="T8" s="76">
        <f t="shared" si="1"/>
        <v>570.0000000000001</v>
      </c>
      <c r="U8" s="76">
        <f t="shared" si="1"/>
        <v>580</v>
      </c>
      <c r="V8" s="76">
        <f t="shared" si="1"/>
        <v>590.0000000000001</v>
      </c>
      <c r="W8" s="77">
        <f t="shared" si="1"/>
        <v>600</v>
      </c>
    </row>
    <row r="9" spans="2:23" ht="12.75">
      <c r="B9" s="67">
        <f aca="true" t="shared" si="2" ref="B9:B53">+B8+1</f>
        <v>11</v>
      </c>
      <c r="C9" s="39">
        <f t="shared" si="0"/>
        <v>363.6363636363636</v>
      </c>
      <c r="D9" s="37">
        <f t="shared" si="0"/>
        <v>372.7272727272727</v>
      </c>
      <c r="E9" s="40">
        <f t="shared" si="0"/>
        <v>381.8181818181818</v>
      </c>
      <c r="F9" s="38">
        <f t="shared" si="0"/>
        <v>390.9090909090909</v>
      </c>
      <c r="G9" s="40">
        <f t="shared" si="0"/>
        <v>400</v>
      </c>
      <c r="H9" s="38">
        <f t="shared" si="0"/>
        <v>409.0909090909091</v>
      </c>
      <c r="I9" s="40">
        <f t="shared" si="0"/>
        <v>418.18181818181813</v>
      </c>
      <c r="J9" s="38">
        <f t="shared" si="0"/>
        <v>427.2727272727273</v>
      </c>
      <c r="K9" s="40">
        <f t="shared" si="0"/>
        <v>436.3636363636363</v>
      </c>
      <c r="L9" s="38">
        <f t="shared" si="0"/>
        <v>445.4545454545455</v>
      </c>
      <c r="M9" s="40">
        <f t="shared" si="1"/>
        <v>454.5454545454545</v>
      </c>
      <c r="N9" s="38">
        <f t="shared" si="1"/>
        <v>463.6363636363636</v>
      </c>
      <c r="O9" s="40">
        <f t="shared" si="1"/>
        <v>472.7272727272727</v>
      </c>
      <c r="P9" s="38">
        <f t="shared" si="1"/>
        <v>481.8181818181818</v>
      </c>
      <c r="Q9" s="40">
        <f t="shared" si="1"/>
        <v>490.90909090909093</v>
      </c>
      <c r="R9" s="38">
        <f t="shared" si="1"/>
        <v>500</v>
      </c>
      <c r="S9" s="40">
        <f t="shared" si="1"/>
        <v>509.09090909090907</v>
      </c>
      <c r="T9" s="38">
        <f t="shared" si="1"/>
        <v>518.1818181818182</v>
      </c>
      <c r="U9" s="40">
        <f t="shared" si="1"/>
        <v>527.2727272727273</v>
      </c>
      <c r="V9" s="38">
        <f t="shared" si="1"/>
        <v>536.3636363636364</v>
      </c>
      <c r="W9" s="78">
        <f t="shared" si="1"/>
        <v>545.4545454545454</v>
      </c>
    </row>
    <row r="10" spans="2:23" ht="12.75">
      <c r="B10" s="67">
        <f t="shared" si="2"/>
        <v>12</v>
      </c>
      <c r="C10" s="39">
        <f t="shared" si="0"/>
        <v>333.3333333333333</v>
      </c>
      <c r="D10" s="37">
        <f t="shared" si="0"/>
        <v>341.66666666666663</v>
      </c>
      <c r="E10" s="40">
        <f t="shared" si="0"/>
        <v>350.00000000000006</v>
      </c>
      <c r="F10" s="38">
        <f t="shared" si="0"/>
        <v>358.3333333333333</v>
      </c>
      <c r="G10" s="40">
        <f t="shared" si="0"/>
        <v>366.6666666666667</v>
      </c>
      <c r="H10" s="38">
        <f t="shared" si="0"/>
        <v>375</v>
      </c>
      <c r="I10" s="40">
        <f t="shared" si="0"/>
        <v>383.3333333333333</v>
      </c>
      <c r="J10" s="38">
        <f t="shared" si="0"/>
        <v>391.6666666666667</v>
      </c>
      <c r="K10" s="40">
        <f t="shared" si="0"/>
        <v>399.99999999999994</v>
      </c>
      <c r="L10" s="38">
        <f t="shared" si="0"/>
        <v>408.33333333333337</v>
      </c>
      <c r="M10" s="40">
        <f t="shared" si="1"/>
        <v>416.6666666666667</v>
      </c>
      <c r="N10" s="38">
        <f t="shared" si="1"/>
        <v>425</v>
      </c>
      <c r="O10" s="40">
        <f t="shared" si="1"/>
        <v>433.33333333333337</v>
      </c>
      <c r="P10" s="38">
        <f t="shared" si="1"/>
        <v>441.66666666666663</v>
      </c>
      <c r="Q10" s="40">
        <f t="shared" si="1"/>
        <v>450</v>
      </c>
      <c r="R10" s="38">
        <f t="shared" si="1"/>
        <v>458.3333333333333</v>
      </c>
      <c r="S10" s="40">
        <f t="shared" si="1"/>
        <v>466.66666666666663</v>
      </c>
      <c r="T10" s="38">
        <f t="shared" si="1"/>
        <v>475.00000000000006</v>
      </c>
      <c r="U10" s="40">
        <f t="shared" si="1"/>
        <v>483.3333333333333</v>
      </c>
      <c r="V10" s="38">
        <f t="shared" si="1"/>
        <v>491.6666666666667</v>
      </c>
      <c r="W10" s="78">
        <f t="shared" si="1"/>
        <v>500</v>
      </c>
    </row>
    <row r="11" spans="2:23" ht="12.75">
      <c r="B11" s="67">
        <f t="shared" si="2"/>
        <v>13</v>
      </c>
      <c r="C11" s="39">
        <f t="shared" si="0"/>
        <v>307.69230769230774</v>
      </c>
      <c r="D11" s="37">
        <f t="shared" si="0"/>
        <v>315.38461538461536</v>
      </c>
      <c r="E11" s="40">
        <f t="shared" si="0"/>
        <v>323.0769230769231</v>
      </c>
      <c r="F11" s="38">
        <f t="shared" si="0"/>
        <v>330.7692307692308</v>
      </c>
      <c r="G11" s="40">
        <f t="shared" si="0"/>
        <v>338.46153846153845</v>
      </c>
      <c r="H11" s="38">
        <f t="shared" si="0"/>
        <v>346.15384615384613</v>
      </c>
      <c r="I11" s="40">
        <f t="shared" si="0"/>
        <v>353.8461538461538</v>
      </c>
      <c r="J11" s="38">
        <f t="shared" si="0"/>
        <v>361.53846153846155</v>
      </c>
      <c r="K11" s="40">
        <f t="shared" si="0"/>
        <v>369.23076923076917</v>
      </c>
      <c r="L11" s="38">
        <f t="shared" si="0"/>
        <v>376.92307692307696</v>
      </c>
      <c r="M11" s="40">
        <f t="shared" si="1"/>
        <v>384.61538461538464</v>
      </c>
      <c r="N11" s="38">
        <f t="shared" si="1"/>
        <v>392.3076923076923</v>
      </c>
      <c r="O11" s="40">
        <f t="shared" si="1"/>
        <v>400</v>
      </c>
      <c r="P11" s="38">
        <f t="shared" si="1"/>
        <v>407.6923076923077</v>
      </c>
      <c r="Q11" s="40">
        <f t="shared" si="1"/>
        <v>415.3846153846154</v>
      </c>
      <c r="R11" s="38">
        <f t="shared" si="1"/>
        <v>423.0769230769231</v>
      </c>
      <c r="S11" s="40">
        <f t="shared" si="1"/>
        <v>430.7692307692307</v>
      </c>
      <c r="T11" s="38">
        <f t="shared" si="1"/>
        <v>438.46153846153845</v>
      </c>
      <c r="U11" s="40">
        <f t="shared" si="1"/>
        <v>446.15384615384613</v>
      </c>
      <c r="V11" s="38">
        <f t="shared" si="1"/>
        <v>453.8461538461539</v>
      </c>
      <c r="W11" s="78">
        <f t="shared" si="1"/>
        <v>461.53846153846155</v>
      </c>
    </row>
    <row r="12" spans="2:23" ht="12.75">
      <c r="B12" s="67">
        <f t="shared" si="2"/>
        <v>14</v>
      </c>
      <c r="C12" s="39">
        <f t="shared" si="0"/>
        <v>285.7142857142857</v>
      </c>
      <c r="D12" s="37">
        <f t="shared" si="0"/>
        <v>292.85714285714283</v>
      </c>
      <c r="E12" s="40">
        <f t="shared" si="0"/>
        <v>300</v>
      </c>
      <c r="F12" s="38">
        <f t="shared" si="0"/>
        <v>307.1428571428571</v>
      </c>
      <c r="G12" s="40">
        <f t="shared" si="0"/>
        <v>314.28571428571433</v>
      </c>
      <c r="H12" s="38">
        <f t="shared" si="0"/>
        <v>321.42857142857144</v>
      </c>
      <c r="I12" s="40">
        <f t="shared" si="0"/>
        <v>328.57142857142856</v>
      </c>
      <c r="J12" s="38">
        <f t="shared" si="0"/>
        <v>335.7142857142857</v>
      </c>
      <c r="K12" s="40">
        <f t="shared" si="0"/>
        <v>342.85714285714283</v>
      </c>
      <c r="L12" s="38">
        <f t="shared" si="0"/>
        <v>350.00000000000006</v>
      </c>
      <c r="M12" s="40">
        <f t="shared" si="1"/>
        <v>357.14285714285717</v>
      </c>
      <c r="N12" s="38">
        <f t="shared" si="1"/>
        <v>364.2857142857143</v>
      </c>
      <c r="O12" s="40">
        <f t="shared" si="1"/>
        <v>371.42857142857144</v>
      </c>
      <c r="P12" s="38">
        <f t="shared" si="1"/>
        <v>378.57142857142856</v>
      </c>
      <c r="Q12" s="40">
        <f t="shared" si="1"/>
        <v>385.7142857142857</v>
      </c>
      <c r="R12" s="38">
        <f t="shared" si="1"/>
        <v>392.85714285714283</v>
      </c>
      <c r="S12" s="40">
        <f t="shared" si="1"/>
        <v>399.99999999999994</v>
      </c>
      <c r="T12" s="38">
        <f t="shared" si="1"/>
        <v>407.14285714285717</v>
      </c>
      <c r="U12" s="40">
        <f t="shared" si="1"/>
        <v>414.2857142857143</v>
      </c>
      <c r="V12" s="38">
        <f t="shared" si="1"/>
        <v>421.42857142857144</v>
      </c>
      <c r="W12" s="78">
        <f t="shared" si="1"/>
        <v>428.57142857142856</v>
      </c>
    </row>
    <row r="13" spans="2:23" ht="12.75">
      <c r="B13" s="67">
        <f t="shared" si="2"/>
        <v>15</v>
      </c>
      <c r="C13" s="39">
        <f t="shared" si="0"/>
        <v>266.6666666666667</v>
      </c>
      <c r="D13" s="37">
        <f t="shared" si="0"/>
        <v>273.3333333333333</v>
      </c>
      <c r="E13" s="40">
        <f t="shared" si="0"/>
        <v>280</v>
      </c>
      <c r="F13" s="38">
        <f t="shared" si="0"/>
        <v>286.6666666666667</v>
      </c>
      <c r="G13" s="40">
        <f t="shared" si="0"/>
        <v>293.3333333333333</v>
      </c>
      <c r="H13" s="38">
        <f t="shared" si="0"/>
        <v>300</v>
      </c>
      <c r="I13" s="40">
        <f t="shared" si="0"/>
        <v>306.66666666666663</v>
      </c>
      <c r="J13" s="38">
        <f t="shared" si="0"/>
        <v>313.33333333333337</v>
      </c>
      <c r="K13" s="40">
        <f t="shared" si="0"/>
        <v>320</v>
      </c>
      <c r="L13" s="38">
        <f t="shared" si="0"/>
        <v>326.66666666666674</v>
      </c>
      <c r="M13" s="40">
        <f t="shared" si="1"/>
        <v>333.3333333333333</v>
      </c>
      <c r="N13" s="38">
        <f t="shared" si="1"/>
        <v>339.99999999999994</v>
      </c>
      <c r="O13" s="40">
        <f t="shared" si="1"/>
        <v>346.6666666666667</v>
      </c>
      <c r="P13" s="38">
        <f t="shared" si="1"/>
        <v>353.3333333333333</v>
      </c>
      <c r="Q13" s="40">
        <f t="shared" si="1"/>
        <v>360.00000000000006</v>
      </c>
      <c r="R13" s="38">
        <f t="shared" si="1"/>
        <v>366.66666666666663</v>
      </c>
      <c r="S13" s="40">
        <f t="shared" si="1"/>
        <v>373.3333333333333</v>
      </c>
      <c r="T13" s="38">
        <f t="shared" si="1"/>
        <v>380</v>
      </c>
      <c r="U13" s="40">
        <f t="shared" si="1"/>
        <v>386.6666666666667</v>
      </c>
      <c r="V13" s="38">
        <f t="shared" si="1"/>
        <v>393.33333333333337</v>
      </c>
      <c r="W13" s="78">
        <f t="shared" si="1"/>
        <v>400</v>
      </c>
    </row>
    <row r="14" spans="2:23" ht="12.75">
      <c r="B14" s="67">
        <f t="shared" si="2"/>
        <v>16</v>
      </c>
      <c r="C14" s="39">
        <f t="shared" si="0"/>
        <v>250</v>
      </c>
      <c r="D14" s="37">
        <f t="shared" si="0"/>
        <v>256.25</v>
      </c>
      <c r="E14" s="40">
        <f t="shared" si="0"/>
        <v>262.5</v>
      </c>
      <c r="F14" s="38">
        <f t="shared" si="0"/>
        <v>268.75</v>
      </c>
      <c r="G14" s="40">
        <f t="shared" si="0"/>
        <v>275</v>
      </c>
      <c r="H14" s="38">
        <f t="shared" si="0"/>
        <v>281.25</v>
      </c>
      <c r="I14" s="40">
        <f t="shared" si="0"/>
        <v>287.5</v>
      </c>
      <c r="J14" s="38">
        <f t="shared" si="0"/>
        <v>293.75</v>
      </c>
      <c r="K14" s="40">
        <f t="shared" si="0"/>
        <v>300</v>
      </c>
      <c r="L14" s="38">
        <f t="shared" si="0"/>
        <v>306.25</v>
      </c>
      <c r="M14" s="40">
        <f t="shared" si="1"/>
        <v>312.5</v>
      </c>
      <c r="N14" s="38">
        <f t="shared" si="1"/>
        <v>318.75</v>
      </c>
      <c r="O14" s="40">
        <f t="shared" si="1"/>
        <v>325</v>
      </c>
      <c r="P14" s="38">
        <f t="shared" si="1"/>
        <v>331.25</v>
      </c>
      <c r="Q14" s="40">
        <f t="shared" si="1"/>
        <v>337.5</v>
      </c>
      <c r="R14" s="38">
        <f t="shared" si="1"/>
        <v>343.75</v>
      </c>
      <c r="S14" s="40">
        <f t="shared" si="1"/>
        <v>350</v>
      </c>
      <c r="T14" s="38">
        <f t="shared" si="1"/>
        <v>356.25</v>
      </c>
      <c r="U14" s="40">
        <f t="shared" si="1"/>
        <v>362.5</v>
      </c>
      <c r="V14" s="38">
        <f t="shared" si="1"/>
        <v>368.75</v>
      </c>
      <c r="W14" s="78">
        <f t="shared" si="1"/>
        <v>375</v>
      </c>
    </row>
    <row r="15" spans="2:23" ht="12.75">
      <c r="B15" s="67">
        <f t="shared" si="2"/>
        <v>17</v>
      </c>
      <c r="C15" s="39">
        <f t="shared" si="0"/>
        <v>235.2941176470588</v>
      </c>
      <c r="D15" s="37">
        <f t="shared" si="0"/>
        <v>241.17647058823528</v>
      </c>
      <c r="E15" s="40">
        <f t="shared" si="0"/>
        <v>247.05882352941177</v>
      </c>
      <c r="F15" s="38">
        <f t="shared" si="0"/>
        <v>252.94117647058823</v>
      </c>
      <c r="G15" s="40">
        <f t="shared" si="0"/>
        <v>258.82352941176475</v>
      </c>
      <c r="H15" s="38">
        <f t="shared" si="0"/>
        <v>264.70588235294116</v>
      </c>
      <c r="I15" s="40">
        <f t="shared" si="0"/>
        <v>270.5882352941176</v>
      </c>
      <c r="J15" s="38">
        <f t="shared" si="0"/>
        <v>276.47058823529414</v>
      </c>
      <c r="K15" s="40">
        <f t="shared" si="0"/>
        <v>282.3529411764706</v>
      </c>
      <c r="L15" s="38">
        <f t="shared" si="0"/>
        <v>288.2352941176471</v>
      </c>
      <c r="M15" s="40">
        <f t="shared" si="1"/>
        <v>294.11764705882354</v>
      </c>
      <c r="N15" s="38">
        <f t="shared" si="1"/>
        <v>300</v>
      </c>
      <c r="O15" s="40">
        <f t="shared" si="1"/>
        <v>305.8823529411765</v>
      </c>
      <c r="P15" s="38">
        <f t="shared" si="1"/>
        <v>311.7647058823529</v>
      </c>
      <c r="Q15" s="40">
        <f t="shared" si="1"/>
        <v>317.64705882352945</v>
      </c>
      <c r="R15" s="38">
        <f t="shared" si="1"/>
        <v>323.5294117647059</v>
      </c>
      <c r="S15" s="40">
        <f t="shared" si="1"/>
        <v>329.4117647058824</v>
      </c>
      <c r="T15" s="38">
        <f t="shared" si="1"/>
        <v>335.29411764705884</v>
      </c>
      <c r="U15" s="40">
        <f t="shared" si="1"/>
        <v>341.1764705882353</v>
      </c>
      <c r="V15" s="38">
        <f t="shared" si="1"/>
        <v>347.0588235294118</v>
      </c>
      <c r="W15" s="78">
        <f t="shared" si="1"/>
        <v>352.94117647058823</v>
      </c>
    </row>
    <row r="16" spans="2:23" ht="12.75">
      <c r="B16" s="67">
        <f t="shared" si="2"/>
        <v>18</v>
      </c>
      <c r="C16" s="39">
        <f t="shared" si="0"/>
        <v>222.2222222222222</v>
      </c>
      <c r="D16" s="37">
        <f t="shared" si="0"/>
        <v>227.77777777777774</v>
      </c>
      <c r="E16" s="40">
        <f t="shared" si="0"/>
        <v>233.33333333333334</v>
      </c>
      <c r="F16" s="38">
        <f t="shared" si="0"/>
        <v>238.88888888888889</v>
      </c>
      <c r="G16" s="40">
        <f t="shared" si="0"/>
        <v>244.44444444444446</v>
      </c>
      <c r="H16" s="38">
        <f t="shared" si="0"/>
        <v>250</v>
      </c>
      <c r="I16" s="40">
        <f t="shared" si="0"/>
        <v>255.55555555555554</v>
      </c>
      <c r="J16" s="38">
        <f t="shared" si="0"/>
        <v>261.11111111111114</v>
      </c>
      <c r="K16" s="40">
        <f t="shared" si="0"/>
        <v>266.6666666666667</v>
      </c>
      <c r="L16" s="38">
        <f t="shared" si="0"/>
        <v>272.22222222222223</v>
      </c>
      <c r="M16" s="40">
        <f t="shared" si="1"/>
        <v>277.77777777777777</v>
      </c>
      <c r="N16" s="38">
        <f t="shared" si="1"/>
        <v>283.3333333333333</v>
      </c>
      <c r="O16" s="40">
        <f t="shared" si="1"/>
        <v>288.8888888888889</v>
      </c>
      <c r="P16" s="38">
        <f t="shared" si="1"/>
        <v>294.44444444444446</v>
      </c>
      <c r="Q16" s="40">
        <f t="shared" si="1"/>
        <v>300.00000000000006</v>
      </c>
      <c r="R16" s="38">
        <f t="shared" si="1"/>
        <v>305.5555555555556</v>
      </c>
      <c r="S16" s="40">
        <f t="shared" si="1"/>
        <v>311.11111111111114</v>
      </c>
      <c r="T16" s="38">
        <f t="shared" si="1"/>
        <v>316.66666666666663</v>
      </c>
      <c r="U16" s="40">
        <f t="shared" si="1"/>
        <v>322.2222222222222</v>
      </c>
      <c r="V16" s="38">
        <f t="shared" si="1"/>
        <v>327.77777777777777</v>
      </c>
      <c r="W16" s="78">
        <f t="shared" si="1"/>
        <v>333.3333333333333</v>
      </c>
    </row>
    <row r="17" spans="2:23" ht="12.75">
      <c r="B17" s="67">
        <f t="shared" si="2"/>
        <v>19</v>
      </c>
      <c r="C17" s="39">
        <f t="shared" si="0"/>
        <v>210.52631578947367</v>
      </c>
      <c r="D17" s="37">
        <f t="shared" si="0"/>
        <v>215.7894736842105</v>
      </c>
      <c r="E17" s="40">
        <f t="shared" si="0"/>
        <v>221.0526315789474</v>
      </c>
      <c r="F17" s="38">
        <f t="shared" si="0"/>
        <v>226.3157894736842</v>
      </c>
      <c r="G17" s="40">
        <f t="shared" si="0"/>
        <v>231.57894736842107</v>
      </c>
      <c r="H17" s="38">
        <f t="shared" si="0"/>
        <v>236.8421052631579</v>
      </c>
      <c r="I17" s="40">
        <f t="shared" si="0"/>
        <v>242.1052631578947</v>
      </c>
      <c r="J17" s="38">
        <f t="shared" si="0"/>
        <v>247.3684210526316</v>
      </c>
      <c r="K17" s="40">
        <f t="shared" si="0"/>
        <v>252.63157894736844</v>
      </c>
      <c r="L17" s="38">
        <f t="shared" si="0"/>
        <v>257.89473684210526</v>
      </c>
      <c r="M17" s="40">
        <f t="shared" si="1"/>
        <v>263.1578947368421</v>
      </c>
      <c r="N17" s="38">
        <f t="shared" si="1"/>
        <v>268.42105263157896</v>
      </c>
      <c r="O17" s="40">
        <f t="shared" si="1"/>
        <v>273.6842105263158</v>
      </c>
      <c r="P17" s="38">
        <f t="shared" si="1"/>
        <v>278.9473684210526</v>
      </c>
      <c r="Q17" s="40">
        <f t="shared" si="1"/>
        <v>284.2105263157895</v>
      </c>
      <c r="R17" s="38">
        <f t="shared" si="1"/>
        <v>289.4736842105263</v>
      </c>
      <c r="S17" s="40">
        <f t="shared" si="1"/>
        <v>294.7368421052631</v>
      </c>
      <c r="T17" s="38">
        <f t="shared" si="1"/>
        <v>300</v>
      </c>
      <c r="U17" s="40">
        <f t="shared" si="1"/>
        <v>305.2631578947368</v>
      </c>
      <c r="V17" s="38">
        <f t="shared" si="1"/>
        <v>310.5263157894737</v>
      </c>
      <c r="W17" s="78">
        <f t="shared" si="1"/>
        <v>315.7894736842105</v>
      </c>
    </row>
    <row r="18" spans="2:23" s="72" customFormat="1" ht="12.75">
      <c r="B18" s="69">
        <f t="shared" si="2"/>
        <v>20</v>
      </c>
      <c r="C18" s="73">
        <f aca="true" t="shared" si="3" ref="C18:L27">+C$6/$B18*1000</f>
        <v>200</v>
      </c>
      <c r="D18" s="71">
        <f t="shared" si="3"/>
        <v>205</v>
      </c>
      <c r="E18" s="70">
        <f t="shared" si="3"/>
        <v>210.00000000000003</v>
      </c>
      <c r="F18" s="70">
        <f t="shared" si="3"/>
        <v>215</v>
      </c>
      <c r="G18" s="70">
        <f t="shared" si="3"/>
        <v>220.00000000000003</v>
      </c>
      <c r="H18" s="70">
        <f t="shared" si="3"/>
        <v>225</v>
      </c>
      <c r="I18" s="70">
        <f t="shared" si="3"/>
        <v>229.99999999999997</v>
      </c>
      <c r="J18" s="70">
        <f t="shared" si="3"/>
        <v>235.00000000000003</v>
      </c>
      <c r="K18" s="70">
        <f t="shared" si="3"/>
        <v>240</v>
      </c>
      <c r="L18" s="70">
        <f t="shared" si="3"/>
        <v>245.00000000000003</v>
      </c>
      <c r="M18" s="70">
        <f aca="true" t="shared" si="4" ref="M18:W27">+M$6/$B18*1000</f>
        <v>250</v>
      </c>
      <c r="N18" s="70">
        <f t="shared" si="4"/>
        <v>255</v>
      </c>
      <c r="O18" s="70">
        <f t="shared" si="4"/>
        <v>260</v>
      </c>
      <c r="P18" s="70">
        <f t="shared" si="4"/>
        <v>265</v>
      </c>
      <c r="Q18" s="70">
        <f t="shared" si="4"/>
        <v>270</v>
      </c>
      <c r="R18" s="70">
        <f t="shared" si="4"/>
        <v>275</v>
      </c>
      <c r="S18" s="70">
        <f t="shared" si="4"/>
        <v>279.99999999999994</v>
      </c>
      <c r="T18" s="70">
        <f t="shared" si="4"/>
        <v>285.00000000000006</v>
      </c>
      <c r="U18" s="70">
        <f t="shared" si="4"/>
        <v>290</v>
      </c>
      <c r="V18" s="70">
        <f t="shared" si="4"/>
        <v>295.00000000000006</v>
      </c>
      <c r="W18" s="79">
        <f t="shared" si="4"/>
        <v>300</v>
      </c>
    </row>
    <row r="19" spans="2:23" ht="12.75">
      <c r="B19" s="67">
        <f t="shared" si="2"/>
        <v>21</v>
      </c>
      <c r="C19" s="39">
        <f t="shared" si="3"/>
        <v>190.47619047619045</v>
      </c>
      <c r="D19" s="37">
        <f t="shared" si="3"/>
        <v>195.2380952380952</v>
      </c>
      <c r="E19" s="40">
        <f t="shared" si="3"/>
        <v>200</v>
      </c>
      <c r="F19" s="38">
        <f t="shared" si="3"/>
        <v>204.76190476190476</v>
      </c>
      <c r="G19" s="40">
        <f t="shared" si="3"/>
        <v>209.52380952380952</v>
      </c>
      <c r="H19" s="38">
        <f t="shared" si="3"/>
        <v>214.28571428571428</v>
      </c>
      <c r="I19" s="40">
        <f t="shared" si="3"/>
        <v>219.047619047619</v>
      </c>
      <c r="J19" s="38">
        <f t="shared" si="3"/>
        <v>223.80952380952382</v>
      </c>
      <c r="K19" s="40">
        <f t="shared" si="3"/>
        <v>228.57142857142856</v>
      </c>
      <c r="L19" s="38">
        <f t="shared" si="3"/>
        <v>233.33333333333334</v>
      </c>
      <c r="M19" s="40">
        <f t="shared" si="4"/>
        <v>238.09523809523807</v>
      </c>
      <c r="N19" s="38">
        <f t="shared" si="4"/>
        <v>242.85714285714283</v>
      </c>
      <c r="O19" s="40">
        <f t="shared" si="4"/>
        <v>247.61904761904762</v>
      </c>
      <c r="P19" s="38">
        <f t="shared" si="4"/>
        <v>252.38095238095238</v>
      </c>
      <c r="Q19" s="40">
        <f t="shared" si="4"/>
        <v>257.14285714285717</v>
      </c>
      <c r="R19" s="38">
        <f t="shared" si="4"/>
        <v>261.9047619047619</v>
      </c>
      <c r="S19" s="40">
        <f t="shared" si="4"/>
        <v>266.6666666666667</v>
      </c>
      <c r="T19" s="38">
        <f t="shared" si="4"/>
        <v>271.42857142857144</v>
      </c>
      <c r="U19" s="40">
        <f t="shared" si="4"/>
        <v>276.1904761904762</v>
      </c>
      <c r="V19" s="38">
        <f t="shared" si="4"/>
        <v>280.95238095238096</v>
      </c>
      <c r="W19" s="78">
        <f t="shared" si="4"/>
        <v>285.7142857142857</v>
      </c>
    </row>
    <row r="20" spans="2:23" ht="12.75">
      <c r="B20" s="67">
        <f t="shared" si="2"/>
        <v>22</v>
      </c>
      <c r="C20" s="39">
        <f t="shared" si="3"/>
        <v>181.8181818181818</v>
      </c>
      <c r="D20" s="37">
        <f t="shared" si="3"/>
        <v>186.36363636363635</v>
      </c>
      <c r="E20" s="40">
        <f t="shared" si="3"/>
        <v>190.9090909090909</v>
      </c>
      <c r="F20" s="38">
        <f t="shared" si="3"/>
        <v>195.45454545454544</v>
      </c>
      <c r="G20" s="40">
        <f t="shared" si="3"/>
        <v>200</v>
      </c>
      <c r="H20" s="38">
        <f t="shared" si="3"/>
        <v>204.54545454545456</v>
      </c>
      <c r="I20" s="40">
        <f t="shared" si="3"/>
        <v>209.09090909090907</v>
      </c>
      <c r="J20" s="38">
        <f t="shared" si="3"/>
        <v>213.63636363636365</v>
      </c>
      <c r="K20" s="40">
        <f t="shared" si="3"/>
        <v>218.18181818181816</v>
      </c>
      <c r="L20" s="38">
        <f t="shared" si="3"/>
        <v>222.72727272727275</v>
      </c>
      <c r="M20" s="40">
        <f t="shared" si="4"/>
        <v>227.27272727272725</v>
      </c>
      <c r="N20" s="38">
        <f t="shared" si="4"/>
        <v>231.8181818181818</v>
      </c>
      <c r="O20" s="40">
        <f t="shared" si="4"/>
        <v>236.36363636363635</v>
      </c>
      <c r="P20" s="38">
        <f t="shared" si="4"/>
        <v>240.9090909090909</v>
      </c>
      <c r="Q20" s="40">
        <f t="shared" si="4"/>
        <v>245.45454545454547</v>
      </c>
      <c r="R20" s="38">
        <f t="shared" si="4"/>
        <v>250</v>
      </c>
      <c r="S20" s="40">
        <f t="shared" si="4"/>
        <v>254.54545454545453</v>
      </c>
      <c r="T20" s="38">
        <f t="shared" si="4"/>
        <v>259.0909090909091</v>
      </c>
      <c r="U20" s="40">
        <f t="shared" si="4"/>
        <v>263.6363636363636</v>
      </c>
      <c r="V20" s="38">
        <f t="shared" si="4"/>
        <v>268.1818181818182</v>
      </c>
      <c r="W20" s="78">
        <f t="shared" si="4"/>
        <v>272.7272727272727</v>
      </c>
    </row>
    <row r="21" spans="2:23" ht="12.75">
      <c r="B21" s="67">
        <f t="shared" si="2"/>
        <v>23</v>
      </c>
      <c r="C21" s="39">
        <f t="shared" si="3"/>
        <v>173.91304347826087</v>
      </c>
      <c r="D21" s="37">
        <f t="shared" si="3"/>
        <v>178.26086956521738</v>
      </c>
      <c r="E21" s="40">
        <f t="shared" si="3"/>
        <v>182.6086956521739</v>
      </c>
      <c r="F21" s="38">
        <f t="shared" si="3"/>
        <v>186.95652173913044</v>
      </c>
      <c r="G21" s="40">
        <f t="shared" si="3"/>
        <v>191.30434782608697</v>
      </c>
      <c r="H21" s="38">
        <f t="shared" si="3"/>
        <v>195.6521739130435</v>
      </c>
      <c r="I21" s="40">
        <f t="shared" si="3"/>
        <v>199.99999999999997</v>
      </c>
      <c r="J21" s="38">
        <f t="shared" si="3"/>
        <v>204.34782608695653</v>
      </c>
      <c r="K21" s="40">
        <f t="shared" si="3"/>
        <v>208.69565217391303</v>
      </c>
      <c r="L21" s="38">
        <f t="shared" si="3"/>
        <v>213.0434782608696</v>
      </c>
      <c r="M21" s="40">
        <f t="shared" si="4"/>
        <v>217.3913043478261</v>
      </c>
      <c r="N21" s="38">
        <f t="shared" si="4"/>
        <v>221.7391304347826</v>
      </c>
      <c r="O21" s="40">
        <f t="shared" si="4"/>
        <v>226.08695652173913</v>
      </c>
      <c r="P21" s="38">
        <f t="shared" si="4"/>
        <v>230.43478260869566</v>
      </c>
      <c r="Q21" s="40">
        <f t="shared" si="4"/>
        <v>234.7826086956522</v>
      </c>
      <c r="R21" s="38">
        <f t="shared" si="4"/>
        <v>239.13043478260872</v>
      </c>
      <c r="S21" s="40">
        <f t="shared" si="4"/>
        <v>243.4782608695652</v>
      </c>
      <c r="T21" s="38">
        <f t="shared" si="4"/>
        <v>247.82608695652175</v>
      </c>
      <c r="U21" s="40">
        <f t="shared" si="4"/>
        <v>252.17391304347825</v>
      </c>
      <c r="V21" s="38">
        <f t="shared" si="4"/>
        <v>256.5217391304348</v>
      </c>
      <c r="W21" s="78">
        <f t="shared" si="4"/>
        <v>260.8695652173913</v>
      </c>
    </row>
    <row r="22" spans="2:23" ht="12.75">
      <c r="B22" s="67">
        <f t="shared" si="2"/>
        <v>24</v>
      </c>
      <c r="C22" s="39">
        <f t="shared" si="3"/>
        <v>166.66666666666666</v>
      </c>
      <c r="D22" s="37">
        <f t="shared" si="3"/>
        <v>170.83333333333331</v>
      </c>
      <c r="E22" s="40">
        <f t="shared" si="3"/>
        <v>175.00000000000003</v>
      </c>
      <c r="F22" s="38">
        <f t="shared" si="3"/>
        <v>179.16666666666666</v>
      </c>
      <c r="G22" s="40">
        <f t="shared" si="3"/>
        <v>183.33333333333334</v>
      </c>
      <c r="H22" s="38">
        <f t="shared" si="3"/>
        <v>187.5</v>
      </c>
      <c r="I22" s="40">
        <f t="shared" si="3"/>
        <v>191.66666666666666</v>
      </c>
      <c r="J22" s="38">
        <f t="shared" si="3"/>
        <v>195.83333333333334</v>
      </c>
      <c r="K22" s="40">
        <f t="shared" si="3"/>
        <v>199.99999999999997</v>
      </c>
      <c r="L22" s="38">
        <f t="shared" si="3"/>
        <v>204.16666666666669</v>
      </c>
      <c r="M22" s="40">
        <f t="shared" si="4"/>
        <v>208.33333333333334</v>
      </c>
      <c r="N22" s="38">
        <f t="shared" si="4"/>
        <v>212.5</v>
      </c>
      <c r="O22" s="40">
        <f t="shared" si="4"/>
        <v>216.66666666666669</v>
      </c>
      <c r="P22" s="38">
        <f t="shared" si="4"/>
        <v>220.83333333333331</v>
      </c>
      <c r="Q22" s="40">
        <f t="shared" si="4"/>
        <v>225</v>
      </c>
      <c r="R22" s="38">
        <f t="shared" si="4"/>
        <v>229.16666666666666</v>
      </c>
      <c r="S22" s="40">
        <f t="shared" si="4"/>
        <v>233.33333333333331</v>
      </c>
      <c r="T22" s="38">
        <f t="shared" si="4"/>
        <v>237.50000000000003</v>
      </c>
      <c r="U22" s="40">
        <f t="shared" si="4"/>
        <v>241.66666666666666</v>
      </c>
      <c r="V22" s="38">
        <f t="shared" si="4"/>
        <v>245.83333333333334</v>
      </c>
      <c r="W22" s="78">
        <f t="shared" si="4"/>
        <v>250</v>
      </c>
    </row>
    <row r="23" spans="2:23" ht="12.75">
      <c r="B23" s="67">
        <f t="shared" si="2"/>
        <v>25</v>
      </c>
      <c r="C23" s="39">
        <f t="shared" si="3"/>
        <v>160</v>
      </c>
      <c r="D23" s="37">
        <f t="shared" si="3"/>
        <v>163.99999999999997</v>
      </c>
      <c r="E23" s="40">
        <f t="shared" si="3"/>
        <v>168</v>
      </c>
      <c r="F23" s="38">
        <f t="shared" si="3"/>
        <v>172</v>
      </c>
      <c r="G23" s="40">
        <f t="shared" si="3"/>
        <v>176.00000000000003</v>
      </c>
      <c r="H23" s="38">
        <f t="shared" si="3"/>
        <v>180</v>
      </c>
      <c r="I23" s="40">
        <f t="shared" si="3"/>
        <v>184</v>
      </c>
      <c r="J23" s="38">
        <f t="shared" si="3"/>
        <v>188</v>
      </c>
      <c r="K23" s="40">
        <f t="shared" si="3"/>
        <v>192</v>
      </c>
      <c r="L23" s="38">
        <f t="shared" si="3"/>
        <v>196</v>
      </c>
      <c r="M23" s="40">
        <f t="shared" si="4"/>
        <v>200</v>
      </c>
      <c r="N23" s="38">
        <f t="shared" si="4"/>
        <v>204</v>
      </c>
      <c r="O23" s="40">
        <f t="shared" si="4"/>
        <v>208.00000000000003</v>
      </c>
      <c r="P23" s="38">
        <f t="shared" si="4"/>
        <v>212</v>
      </c>
      <c r="Q23" s="40">
        <f t="shared" si="4"/>
        <v>216.00000000000003</v>
      </c>
      <c r="R23" s="38">
        <f t="shared" si="4"/>
        <v>220</v>
      </c>
      <c r="S23" s="40">
        <f t="shared" si="4"/>
        <v>223.99999999999997</v>
      </c>
      <c r="T23" s="38">
        <f t="shared" si="4"/>
        <v>228</v>
      </c>
      <c r="U23" s="40">
        <f t="shared" si="4"/>
        <v>231.99999999999997</v>
      </c>
      <c r="V23" s="38">
        <f t="shared" si="4"/>
        <v>236.00000000000003</v>
      </c>
      <c r="W23" s="78">
        <f t="shared" si="4"/>
        <v>240</v>
      </c>
    </row>
    <row r="24" spans="2:23" ht="12.75">
      <c r="B24" s="67">
        <f t="shared" si="2"/>
        <v>26</v>
      </c>
      <c r="C24" s="39">
        <f t="shared" si="3"/>
        <v>153.84615384615387</v>
      </c>
      <c r="D24" s="37">
        <f t="shared" si="3"/>
        <v>157.69230769230768</v>
      </c>
      <c r="E24" s="40">
        <f t="shared" si="3"/>
        <v>161.53846153846155</v>
      </c>
      <c r="F24" s="38">
        <f t="shared" si="3"/>
        <v>165.3846153846154</v>
      </c>
      <c r="G24" s="40">
        <f t="shared" si="3"/>
        <v>169.23076923076923</v>
      </c>
      <c r="H24" s="38">
        <f t="shared" si="3"/>
        <v>173.07692307692307</v>
      </c>
      <c r="I24" s="40">
        <f t="shared" si="3"/>
        <v>176.9230769230769</v>
      </c>
      <c r="J24" s="38">
        <f t="shared" si="3"/>
        <v>180.76923076923077</v>
      </c>
      <c r="K24" s="40">
        <f t="shared" si="3"/>
        <v>184.61538461538458</v>
      </c>
      <c r="L24" s="38">
        <f t="shared" si="3"/>
        <v>188.46153846153848</v>
      </c>
      <c r="M24" s="40">
        <f t="shared" si="4"/>
        <v>192.30769230769232</v>
      </c>
      <c r="N24" s="38">
        <f t="shared" si="4"/>
        <v>196.15384615384616</v>
      </c>
      <c r="O24" s="40">
        <f t="shared" si="4"/>
        <v>200</v>
      </c>
      <c r="P24" s="38">
        <f t="shared" si="4"/>
        <v>203.84615384615384</v>
      </c>
      <c r="Q24" s="40">
        <f t="shared" si="4"/>
        <v>207.6923076923077</v>
      </c>
      <c r="R24" s="38">
        <f t="shared" si="4"/>
        <v>211.53846153846155</v>
      </c>
      <c r="S24" s="40">
        <f t="shared" si="4"/>
        <v>215.38461538461536</v>
      </c>
      <c r="T24" s="38">
        <f t="shared" si="4"/>
        <v>219.23076923076923</v>
      </c>
      <c r="U24" s="40">
        <f t="shared" si="4"/>
        <v>223.07692307692307</v>
      </c>
      <c r="V24" s="38">
        <f t="shared" si="4"/>
        <v>226.92307692307696</v>
      </c>
      <c r="W24" s="78">
        <f t="shared" si="4"/>
        <v>230.76923076923077</v>
      </c>
    </row>
    <row r="25" spans="2:23" ht="12.75">
      <c r="B25" s="67">
        <f t="shared" si="2"/>
        <v>27</v>
      </c>
      <c r="C25" s="39">
        <f t="shared" si="3"/>
        <v>148.14814814814815</v>
      </c>
      <c r="D25" s="37">
        <f t="shared" si="3"/>
        <v>151.85185185185185</v>
      </c>
      <c r="E25" s="40">
        <f t="shared" si="3"/>
        <v>155.55555555555557</v>
      </c>
      <c r="F25" s="38">
        <f t="shared" si="3"/>
        <v>159.25925925925924</v>
      </c>
      <c r="G25" s="40">
        <f t="shared" si="3"/>
        <v>162.962962962963</v>
      </c>
      <c r="H25" s="38">
        <f t="shared" si="3"/>
        <v>166.66666666666666</v>
      </c>
      <c r="I25" s="40">
        <f t="shared" si="3"/>
        <v>170.37037037037035</v>
      </c>
      <c r="J25" s="38">
        <f t="shared" si="3"/>
        <v>174.07407407407408</v>
      </c>
      <c r="K25" s="40">
        <f t="shared" si="3"/>
        <v>177.77777777777777</v>
      </c>
      <c r="L25" s="38">
        <f t="shared" si="3"/>
        <v>181.4814814814815</v>
      </c>
      <c r="M25" s="40">
        <f t="shared" si="4"/>
        <v>185.18518518518516</v>
      </c>
      <c r="N25" s="38">
        <f t="shared" si="4"/>
        <v>188.88888888888889</v>
      </c>
      <c r="O25" s="40">
        <f t="shared" si="4"/>
        <v>192.59259259259258</v>
      </c>
      <c r="P25" s="38">
        <f t="shared" si="4"/>
        <v>196.2962962962963</v>
      </c>
      <c r="Q25" s="40">
        <f t="shared" si="4"/>
        <v>200</v>
      </c>
      <c r="R25" s="38">
        <f t="shared" si="4"/>
        <v>203.7037037037037</v>
      </c>
      <c r="S25" s="40">
        <f t="shared" si="4"/>
        <v>207.4074074074074</v>
      </c>
      <c r="T25" s="38">
        <f t="shared" si="4"/>
        <v>211.11111111111111</v>
      </c>
      <c r="U25" s="40">
        <f t="shared" si="4"/>
        <v>214.8148148148148</v>
      </c>
      <c r="V25" s="38">
        <f t="shared" si="4"/>
        <v>218.51851851851853</v>
      </c>
      <c r="W25" s="78">
        <f t="shared" si="4"/>
        <v>222.2222222222222</v>
      </c>
    </row>
    <row r="26" spans="2:23" ht="12.75">
      <c r="B26" s="67">
        <f t="shared" si="2"/>
        <v>28</v>
      </c>
      <c r="C26" s="39">
        <f t="shared" si="3"/>
        <v>142.85714285714286</v>
      </c>
      <c r="D26" s="37">
        <f t="shared" si="3"/>
        <v>146.42857142857142</v>
      </c>
      <c r="E26" s="40">
        <f t="shared" si="3"/>
        <v>150</v>
      </c>
      <c r="F26" s="38">
        <f t="shared" si="3"/>
        <v>153.57142857142856</v>
      </c>
      <c r="G26" s="40">
        <f t="shared" si="3"/>
        <v>157.14285714285717</v>
      </c>
      <c r="H26" s="38">
        <f t="shared" si="3"/>
        <v>160.71428571428572</v>
      </c>
      <c r="I26" s="40">
        <f t="shared" si="3"/>
        <v>164.28571428571428</v>
      </c>
      <c r="J26" s="38">
        <f t="shared" si="3"/>
        <v>167.85714285714286</v>
      </c>
      <c r="K26" s="40">
        <f t="shared" si="3"/>
        <v>171.42857142857142</v>
      </c>
      <c r="L26" s="38">
        <f t="shared" si="3"/>
        <v>175.00000000000003</v>
      </c>
      <c r="M26" s="40">
        <f t="shared" si="4"/>
        <v>178.57142857142858</v>
      </c>
      <c r="N26" s="38">
        <f t="shared" si="4"/>
        <v>182.14285714285714</v>
      </c>
      <c r="O26" s="40">
        <f t="shared" si="4"/>
        <v>185.71428571428572</v>
      </c>
      <c r="P26" s="38">
        <f t="shared" si="4"/>
        <v>189.28571428571428</v>
      </c>
      <c r="Q26" s="40">
        <f t="shared" si="4"/>
        <v>192.85714285714286</v>
      </c>
      <c r="R26" s="38">
        <f t="shared" si="4"/>
        <v>196.42857142857142</v>
      </c>
      <c r="S26" s="40">
        <f t="shared" si="4"/>
        <v>199.99999999999997</v>
      </c>
      <c r="T26" s="38">
        <f t="shared" si="4"/>
        <v>203.57142857142858</v>
      </c>
      <c r="U26" s="40">
        <f t="shared" si="4"/>
        <v>207.14285714285714</v>
      </c>
      <c r="V26" s="38">
        <f t="shared" si="4"/>
        <v>210.71428571428572</v>
      </c>
      <c r="W26" s="78">
        <f t="shared" si="4"/>
        <v>214.28571428571428</v>
      </c>
    </row>
    <row r="27" spans="2:23" ht="12.75">
      <c r="B27" s="67">
        <f t="shared" si="2"/>
        <v>29</v>
      </c>
      <c r="C27" s="39">
        <f t="shared" si="3"/>
        <v>137.9310344827586</v>
      </c>
      <c r="D27" s="37">
        <f t="shared" si="3"/>
        <v>141.37931034482756</v>
      </c>
      <c r="E27" s="40">
        <f t="shared" si="3"/>
        <v>144.82758620689657</v>
      </c>
      <c r="F27" s="38">
        <f t="shared" si="3"/>
        <v>148.2758620689655</v>
      </c>
      <c r="G27" s="40">
        <f t="shared" si="3"/>
        <v>151.7241379310345</v>
      </c>
      <c r="H27" s="38">
        <f t="shared" si="3"/>
        <v>155.17241379310346</v>
      </c>
      <c r="I27" s="40">
        <f t="shared" si="3"/>
        <v>158.62068965517238</v>
      </c>
      <c r="J27" s="38">
        <f t="shared" si="3"/>
        <v>162.0689655172414</v>
      </c>
      <c r="K27" s="40">
        <f t="shared" si="3"/>
        <v>165.51724137931035</v>
      </c>
      <c r="L27" s="38">
        <f t="shared" si="3"/>
        <v>168.9655172413793</v>
      </c>
      <c r="M27" s="40">
        <f t="shared" si="4"/>
        <v>172.41379310344828</v>
      </c>
      <c r="N27" s="38">
        <f t="shared" si="4"/>
        <v>175.86206896551724</v>
      </c>
      <c r="O27" s="40">
        <f t="shared" si="4"/>
        <v>179.3103448275862</v>
      </c>
      <c r="P27" s="38">
        <f t="shared" si="4"/>
        <v>182.75862068965517</v>
      </c>
      <c r="Q27" s="40">
        <f t="shared" si="4"/>
        <v>186.20689655172416</v>
      </c>
      <c r="R27" s="38">
        <f t="shared" si="4"/>
        <v>189.65517241379308</v>
      </c>
      <c r="S27" s="40">
        <f t="shared" si="4"/>
        <v>193.10344827586206</v>
      </c>
      <c r="T27" s="38">
        <f t="shared" si="4"/>
        <v>196.55172413793105</v>
      </c>
      <c r="U27" s="40">
        <f t="shared" si="4"/>
        <v>199.99999999999997</v>
      </c>
      <c r="V27" s="38">
        <f t="shared" si="4"/>
        <v>203.44827586206898</v>
      </c>
      <c r="W27" s="78">
        <f t="shared" si="4"/>
        <v>206.89655172413794</v>
      </c>
    </row>
    <row r="28" spans="2:23" s="72" customFormat="1" ht="12.75">
      <c r="B28" s="69">
        <f t="shared" si="2"/>
        <v>30</v>
      </c>
      <c r="C28" s="73">
        <f aca="true" t="shared" si="5" ref="C28:L37">+C$6/$B28*1000</f>
        <v>133.33333333333334</v>
      </c>
      <c r="D28" s="71">
        <f t="shared" si="5"/>
        <v>136.66666666666666</v>
      </c>
      <c r="E28" s="70">
        <f t="shared" si="5"/>
        <v>140</v>
      </c>
      <c r="F28" s="70">
        <f t="shared" si="5"/>
        <v>143.33333333333334</v>
      </c>
      <c r="G28" s="70">
        <f t="shared" si="5"/>
        <v>146.66666666666666</v>
      </c>
      <c r="H28" s="70">
        <f t="shared" si="5"/>
        <v>150</v>
      </c>
      <c r="I28" s="70">
        <f t="shared" si="5"/>
        <v>153.33333333333331</v>
      </c>
      <c r="J28" s="70">
        <f t="shared" si="5"/>
        <v>156.66666666666669</v>
      </c>
      <c r="K28" s="70">
        <f t="shared" si="5"/>
        <v>160</v>
      </c>
      <c r="L28" s="70">
        <f t="shared" si="5"/>
        <v>163.33333333333337</v>
      </c>
      <c r="M28" s="70">
        <f aca="true" t="shared" si="6" ref="M28:W37">+M$6/$B28*1000</f>
        <v>166.66666666666666</v>
      </c>
      <c r="N28" s="70">
        <f t="shared" si="6"/>
        <v>169.99999999999997</v>
      </c>
      <c r="O28" s="70">
        <f t="shared" si="6"/>
        <v>173.33333333333334</v>
      </c>
      <c r="P28" s="70">
        <f t="shared" si="6"/>
        <v>176.66666666666666</v>
      </c>
      <c r="Q28" s="70">
        <f t="shared" si="6"/>
        <v>180.00000000000003</v>
      </c>
      <c r="R28" s="70">
        <f t="shared" si="6"/>
        <v>183.33333333333331</v>
      </c>
      <c r="S28" s="70">
        <f t="shared" si="6"/>
        <v>186.66666666666666</v>
      </c>
      <c r="T28" s="70">
        <f t="shared" si="6"/>
        <v>190</v>
      </c>
      <c r="U28" s="70">
        <f t="shared" si="6"/>
        <v>193.33333333333334</v>
      </c>
      <c r="V28" s="70">
        <f t="shared" si="6"/>
        <v>196.66666666666669</v>
      </c>
      <c r="W28" s="79">
        <f t="shared" si="6"/>
        <v>200</v>
      </c>
    </row>
    <row r="29" spans="2:23" ht="12.75">
      <c r="B29" s="67">
        <f t="shared" si="2"/>
        <v>31</v>
      </c>
      <c r="C29" s="39">
        <f t="shared" si="5"/>
        <v>129.03225806451613</v>
      </c>
      <c r="D29" s="37">
        <f t="shared" si="5"/>
        <v>132.258064516129</v>
      </c>
      <c r="E29" s="40">
        <f t="shared" si="5"/>
        <v>135.48387096774195</v>
      </c>
      <c r="F29" s="38">
        <f t="shared" si="5"/>
        <v>138.70967741935482</v>
      </c>
      <c r="G29" s="40">
        <f t="shared" si="5"/>
        <v>141.93548387096774</v>
      </c>
      <c r="H29" s="38">
        <f t="shared" si="5"/>
        <v>145.16129032258067</v>
      </c>
      <c r="I29" s="40">
        <f t="shared" si="5"/>
        <v>148.38709677419354</v>
      </c>
      <c r="J29" s="38">
        <f t="shared" si="5"/>
        <v>151.61290322580646</v>
      </c>
      <c r="K29" s="40">
        <f t="shared" si="5"/>
        <v>154.83870967741936</v>
      </c>
      <c r="L29" s="38">
        <f t="shared" si="5"/>
        <v>158.06451612903228</v>
      </c>
      <c r="M29" s="40">
        <f t="shared" si="6"/>
        <v>161.29032258064515</v>
      </c>
      <c r="N29" s="38">
        <f t="shared" si="6"/>
        <v>164.51612903225805</v>
      </c>
      <c r="O29" s="40">
        <f t="shared" si="6"/>
        <v>167.74193548387098</v>
      </c>
      <c r="P29" s="38">
        <f t="shared" si="6"/>
        <v>170.96774193548387</v>
      </c>
      <c r="Q29" s="40">
        <f t="shared" si="6"/>
        <v>174.19354838709677</v>
      </c>
      <c r="R29" s="38">
        <f t="shared" si="6"/>
        <v>177.4193548387097</v>
      </c>
      <c r="S29" s="40">
        <f t="shared" si="6"/>
        <v>180.64516129032256</v>
      </c>
      <c r="T29" s="38">
        <f t="shared" si="6"/>
        <v>183.8709677419355</v>
      </c>
      <c r="U29" s="40">
        <f t="shared" si="6"/>
        <v>187.09677419354838</v>
      </c>
      <c r="V29" s="38">
        <f t="shared" si="6"/>
        <v>190.3225806451613</v>
      </c>
      <c r="W29" s="78">
        <f t="shared" si="6"/>
        <v>193.54838709677418</v>
      </c>
    </row>
    <row r="30" spans="2:23" ht="12.75">
      <c r="B30" s="67">
        <f t="shared" si="2"/>
        <v>32</v>
      </c>
      <c r="C30" s="39">
        <f t="shared" si="5"/>
        <v>125</v>
      </c>
      <c r="D30" s="37">
        <f t="shared" si="5"/>
        <v>128.125</v>
      </c>
      <c r="E30" s="40">
        <f t="shared" si="5"/>
        <v>131.25</v>
      </c>
      <c r="F30" s="38">
        <f t="shared" si="5"/>
        <v>134.375</v>
      </c>
      <c r="G30" s="40">
        <f t="shared" si="5"/>
        <v>137.5</v>
      </c>
      <c r="H30" s="38">
        <f t="shared" si="5"/>
        <v>140.625</v>
      </c>
      <c r="I30" s="40">
        <f t="shared" si="5"/>
        <v>143.75</v>
      </c>
      <c r="J30" s="38">
        <f t="shared" si="5"/>
        <v>146.875</v>
      </c>
      <c r="K30" s="40">
        <f t="shared" si="5"/>
        <v>150</v>
      </c>
      <c r="L30" s="38">
        <f t="shared" si="5"/>
        <v>153.125</v>
      </c>
      <c r="M30" s="40">
        <f t="shared" si="6"/>
        <v>156.25</v>
      </c>
      <c r="N30" s="38">
        <f t="shared" si="6"/>
        <v>159.375</v>
      </c>
      <c r="O30" s="40">
        <f t="shared" si="6"/>
        <v>162.5</v>
      </c>
      <c r="P30" s="38">
        <f t="shared" si="6"/>
        <v>165.625</v>
      </c>
      <c r="Q30" s="40">
        <f t="shared" si="6"/>
        <v>168.75</v>
      </c>
      <c r="R30" s="38">
        <f t="shared" si="6"/>
        <v>171.875</v>
      </c>
      <c r="S30" s="40">
        <f t="shared" si="6"/>
        <v>175</v>
      </c>
      <c r="T30" s="38">
        <f t="shared" si="6"/>
        <v>178.125</v>
      </c>
      <c r="U30" s="40">
        <f t="shared" si="6"/>
        <v>181.25</v>
      </c>
      <c r="V30" s="38">
        <f t="shared" si="6"/>
        <v>184.375</v>
      </c>
      <c r="W30" s="78">
        <f t="shared" si="6"/>
        <v>187.5</v>
      </c>
    </row>
    <row r="31" spans="2:23" ht="12.75">
      <c r="B31" s="67">
        <f t="shared" si="2"/>
        <v>33</v>
      </c>
      <c r="C31" s="39">
        <f t="shared" si="5"/>
        <v>121.21212121212122</v>
      </c>
      <c r="D31" s="37">
        <f t="shared" si="5"/>
        <v>124.24242424242424</v>
      </c>
      <c r="E31" s="40">
        <f t="shared" si="5"/>
        <v>127.27272727272728</v>
      </c>
      <c r="F31" s="38">
        <f t="shared" si="5"/>
        <v>130.3030303030303</v>
      </c>
      <c r="G31" s="40">
        <f t="shared" si="5"/>
        <v>133.33333333333334</v>
      </c>
      <c r="H31" s="38">
        <f t="shared" si="5"/>
        <v>136.36363636363635</v>
      </c>
      <c r="I31" s="40">
        <f t="shared" si="5"/>
        <v>139.39393939393938</v>
      </c>
      <c r="J31" s="38">
        <f t="shared" si="5"/>
        <v>142.42424242424244</v>
      </c>
      <c r="K31" s="40">
        <f t="shared" si="5"/>
        <v>145.45454545454544</v>
      </c>
      <c r="L31" s="38">
        <f t="shared" si="5"/>
        <v>148.4848484848485</v>
      </c>
      <c r="M31" s="40">
        <f t="shared" si="6"/>
        <v>151.51515151515153</v>
      </c>
      <c r="N31" s="38">
        <f t="shared" si="6"/>
        <v>154.54545454545453</v>
      </c>
      <c r="O31" s="40">
        <f t="shared" si="6"/>
        <v>157.5757575757576</v>
      </c>
      <c r="P31" s="38">
        <f t="shared" si="6"/>
        <v>160.60606060606062</v>
      </c>
      <c r="Q31" s="40">
        <f t="shared" si="6"/>
        <v>163.63636363636363</v>
      </c>
      <c r="R31" s="38">
        <f t="shared" si="6"/>
        <v>166.66666666666666</v>
      </c>
      <c r="S31" s="40">
        <f t="shared" si="6"/>
        <v>169.6969696969697</v>
      </c>
      <c r="T31" s="38">
        <f t="shared" si="6"/>
        <v>172.72727272727272</v>
      </c>
      <c r="U31" s="40">
        <f t="shared" si="6"/>
        <v>175.75757575757575</v>
      </c>
      <c r="V31" s="38">
        <f t="shared" si="6"/>
        <v>178.7878787878788</v>
      </c>
      <c r="W31" s="78">
        <f t="shared" si="6"/>
        <v>181.8181818181818</v>
      </c>
    </row>
    <row r="32" spans="2:23" ht="12.75">
      <c r="B32" s="67">
        <f t="shared" si="2"/>
        <v>34</v>
      </c>
      <c r="C32" s="39">
        <f t="shared" si="5"/>
        <v>117.6470588235294</v>
      </c>
      <c r="D32" s="37">
        <f t="shared" si="5"/>
        <v>120.58823529411764</v>
      </c>
      <c r="E32" s="40">
        <f t="shared" si="5"/>
        <v>123.52941176470588</v>
      </c>
      <c r="F32" s="38">
        <f t="shared" si="5"/>
        <v>126.47058823529412</v>
      </c>
      <c r="G32" s="40">
        <f t="shared" si="5"/>
        <v>129.41176470588238</v>
      </c>
      <c r="H32" s="38">
        <f t="shared" si="5"/>
        <v>132.35294117647058</v>
      </c>
      <c r="I32" s="40">
        <f t="shared" si="5"/>
        <v>135.2941176470588</v>
      </c>
      <c r="J32" s="38">
        <f t="shared" si="5"/>
        <v>138.23529411764707</v>
      </c>
      <c r="K32" s="40">
        <f t="shared" si="5"/>
        <v>141.1764705882353</v>
      </c>
      <c r="L32" s="38">
        <f t="shared" si="5"/>
        <v>144.11764705882354</v>
      </c>
      <c r="M32" s="40">
        <f t="shared" si="6"/>
        <v>147.05882352941177</v>
      </c>
      <c r="N32" s="38">
        <f t="shared" si="6"/>
        <v>150</v>
      </c>
      <c r="O32" s="40">
        <f t="shared" si="6"/>
        <v>152.94117647058826</v>
      </c>
      <c r="P32" s="38">
        <f t="shared" si="6"/>
        <v>155.88235294117646</v>
      </c>
      <c r="Q32" s="40">
        <f t="shared" si="6"/>
        <v>158.82352941176472</v>
      </c>
      <c r="R32" s="38">
        <f t="shared" si="6"/>
        <v>161.76470588235296</v>
      </c>
      <c r="S32" s="40">
        <f t="shared" si="6"/>
        <v>164.7058823529412</v>
      </c>
      <c r="T32" s="38">
        <f t="shared" si="6"/>
        <v>167.64705882352942</v>
      </c>
      <c r="U32" s="40">
        <f t="shared" si="6"/>
        <v>170.58823529411765</v>
      </c>
      <c r="V32" s="38">
        <f t="shared" si="6"/>
        <v>173.5294117647059</v>
      </c>
      <c r="W32" s="78">
        <f t="shared" si="6"/>
        <v>176.47058823529412</v>
      </c>
    </row>
    <row r="33" spans="2:23" ht="12.75">
      <c r="B33" s="67">
        <f t="shared" si="2"/>
        <v>35</v>
      </c>
      <c r="C33" s="39">
        <f t="shared" si="5"/>
        <v>114.28571428571428</v>
      </c>
      <c r="D33" s="37">
        <f t="shared" si="5"/>
        <v>117.14285714285714</v>
      </c>
      <c r="E33" s="40">
        <f t="shared" si="5"/>
        <v>120.00000000000001</v>
      </c>
      <c r="F33" s="38">
        <f t="shared" si="5"/>
        <v>122.85714285714285</v>
      </c>
      <c r="G33" s="40">
        <f t="shared" si="5"/>
        <v>125.71428571428572</v>
      </c>
      <c r="H33" s="38">
        <f t="shared" si="5"/>
        <v>128.57142857142856</v>
      </c>
      <c r="I33" s="40">
        <f t="shared" si="5"/>
        <v>131.42857142857142</v>
      </c>
      <c r="J33" s="38">
        <f t="shared" si="5"/>
        <v>134.28571428571428</v>
      </c>
      <c r="K33" s="40">
        <f t="shared" si="5"/>
        <v>137.14285714285714</v>
      </c>
      <c r="L33" s="38">
        <f t="shared" si="5"/>
        <v>140</v>
      </c>
      <c r="M33" s="40">
        <f t="shared" si="6"/>
        <v>142.85714285714286</v>
      </c>
      <c r="N33" s="38">
        <f t="shared" si="6"/>
        <v>145.71428571428572</v>
      </c>
      <c r="O33" s="40">
        <f t="shared" si="6"/>
        <v>148.57142857142858</v>
      </c>
      <c r="P33" s="38">
        <f t="shared" si="6"/>
        <v>151.42857142857142</v>
      </c>
      <c r="Q33" s="40">
        <f t="shared" si="6"/>
        <v>154.2857142857143</v>
      </c>
      <c r="R33" s="38">
        <f t="shared" si="6"/>
        <v>157.14285714285714</v>
      </c>
      <c r="S33" s="40">
        <f t="shared" si="6"/>
        <v>160</v>
      </c>
      <c r="T33" s="38">
        <f t="shared" si="6"/>
        <v>162.85714285714286</v>
      </c>
      <c r="U33" s="40">
        <f t="shared" si="6"/>
        <v>165.7142857142857</v>
      </c>
      <c r="V33" s="38">
        <f t="shared" si="6"/>
        <v>168.57142857142858</v>
      </c>
      <c r="W33" s="78">
        <f t="shared" si="6"/>
        <v>171.42857142857142</v>
      </c>
    </row>
    <row r="34" spans="2:23" ht="12.75">
      <c r="B34" s="67">
        <f t="shared" si="2"/>
        <v>36</v>
      </c>
      <c r="C34" s="39">
        <f t="shared" si="5"/>
        <v>111.1111111111111</v>
      </c>
      <c r="D34" s="37">
        <f t="shared" si="5"/>
        <v>113.88888888888887</v>
      </c>
      <c r="E34" s="40">
        <f t="shared" si="5"/>
        <v>116.66666666666667</v>
      </c>
      <c r="F34" s="38">
        <f t="shared" si="5"/>
        <v>119.44444444444444</v>
      </c>
      <c r="G34" s="40">
        <f t="shared" si="5"/>
        <v>122.22222222222223</v>
      </c>
      <c r="H34" s="38">
        <f t="shared" si="5"/>
        <v>125</v>
      </c>
      <c r="I34" s="40">
        <f t="shared" si="5"/>
        <v>127.77777777777777</v>
      </c>
      <c r="J34" s="38">
        <f t="shared" si="5"/>
        <v>130.55555555555557</v>
      </c>
      <c r="K34" s="40">
        <f t="shared" si="5"/>
        <v>133.33333333333334</v>
      </c>
      <c r="L34" s="38">
        <f t="shared" si="5"/>
        <v>136.11111111111111</v>
      </c>
      <c r="M34" s="40">
        <f t="shared" si="6"/>
        <v>138.88888888888889</v>
      </c>
      <c r="N34" s="38">
        <f t="shared" si="6"/>
        <v>141.66666666666666</v>
      </c>
      <c r="O34" s="40">
        <f t="shared" si="6"/>
        <v>144.44444444444446</v>
      </c>
      <c r="P34" s="38">
        <f t="shared" si="6"/>
        <v>147.22222222222223</v>
      </c>
      <c r="Q34" s="40">
        <f t="shared" si="6"/>
        <v>150.00000000000003</v>
      </c>
      <c r="R34" s="38">
        <f t="shared" si="6"/>
        <v>152.7777777777778</v>
      </c>
      <c r="S34" s="40">
        <f t="shared" si="6"/>
        <v>155.55555555555557</v>
      </c>
      <c r="T34" s="38">
        <f t="shared" si="6"/>
        <v>158.33333333333331</v>
      </c>
      <c r="U34" s="40">
        <f t="shared" si="6"/>
        <v>161.1111111111111</v>
      </c>
      <c r="V34" s="38">
        <f t="shared" si="6"/>
        <v>163.88888888888889</v>
      </c>
      <c r="W34" s="78">
        <f t="shared" si="6"/>
        <v>166.66666666666666</v>
      </c>
    </row>
    <row r="35" spans="2:23" ht="12.75">
      <c r="B35" s="67">
        <f t="shared" si="2"/>
        <v>37</v>
      </c>
      <c r="C35" s="39">
        <f t="shared" si="5"/>
        <v>108.10810810810811</v>
      </c>
      <c r="D35" s="37">
        <f t="shared" si="5"/>
        <v>110.8108108108108</v>
      </c>
      <c r="E35" s="40">
        <f t="shared" si="5"/>
        <v>113.51351351351352</v>
      </c>
      <c r="F35" s="38">
        <f t="shared" si="5"/>
        <v>116.21621621621621</v>
      </c>
      <c r="G35" s="40">
        <f t="shared" si="5"/>
        <v>118.91891891891892</v>
      </c>
      <c r="H35" s="38">
        <f t="shared" si="5"/>
        <v>121.62162162162163</v>
      </c>
      <c r="I35" s="40">
        <f t="shared" si="5"/>
        <v>124.32432432432432</v>
      </c>
      <c r="J35" s="38">
        <f t="shared" si="5"/>
        <v>127.02702702702703</v>
      </c>
      <c r="K35" s="40">
        <f t="shared" si="5"/>
        <v>129.72972972972974</v>
      </c>
      <c r="L35" s="38">
        <f t="shared" si="5"/>
        <v>132.43243243243245</v>
      </c>
      <c r="M35" s="40">
        <f t="shared" si="6"/>
        <v>135.13513513513513</v>
      </c>
      <c r="N35" s="38">
        <f t="shared" si="6"/>
        <v>137.8378378378378</v>
      </c>
      <c r="O35" s="40">
        <f t="shared" si="6"/>
        <v>140.54054054054055</v>
      </c>
      <c r="P35" s="38">
        <f t="shared" si="6"/>
        <v>143.24324324324326</v>
      </c>
      <c r="Q35" s="40">
        <f t="shared" si="6"/>
        <v>145.94594594594597</v>
      </c>
      <c r="R35" s="38">
        <f t="shared" si="6"/>
        <v>148.64864864864865</v>
      </c>
      <c r="S35" s="40">
        <f t="shared" si="6"/>
        <v>151.35135135135133</v>
      </c>
      <c r="T35" s="38">
        <f t="shared" si="6"/>
        <v>154.05405405405406</v>
      </c>
      <c r="U35" s="40">
        <f t="shared" si="6"/>
        <v>156.75675675675677</v>
      </c>
      <c r="V35" s="38">
        <f t="shared" si="6"/>
        <v>159.45945945945948</v>
      </c>
      <c r="W35" s="78">
        <f t="shared" si="6"/>
        <v>162.16216216216216</v>
      </c>
    </row>
    <row r="36" spans="2:23" ht="12.75">
      <c r="B36" s="67">
        <f t="shared" si="2"/>
        <v>38</v>
      </c>
      <c r="C36" s="39">
        <f t="shared" si="5"/>
        <v>105.26315789473684</v>
      </c>
      <c r="D36" s="37">
        <f t="shared" si="5"/>
        <v>107.89473684210525</v>
      </c>
      <c r="E36" s="40">
        <f t="shared" si="5"/>
        <v>110.5263157894737</v>
      </c>
      <c r="F36" s="38">
        <f t="shared" si="5"/>
        <v>113.1578947368421</v>
      </c>
      <c r="G36" s="40">
        <f t="shared" si="5"/>
        <v>115.78947368421053</v>
      </c>
      <c r="H36" s="38">
        <f t="shared" si="5"/>
        <v>118.42105263157895</v>
      </c>
      <c r="I36" s="40">
        <f t="shared" si="5"/>
        <v>121.05263157894736</v>
      </c>
      <c r="J36" s="38">
        <f t="shared" si="5"/>
        <v>123.6842105263158</v>
      </c>
      <c r="K36" s="40">
        <f t="shared" si="5"/>
        <v>126.31578947368422</v>
      </c>
      <c r="L36" s="38">
        <f t="shared" si="5"/>
        <v>128.94736842105263</v>
      </c>
      <c r="M36" s="40">
        <f t="shared" si="6"/>
        <v>131.57894736842104</v>
      </c>
      <c r="N36" s="38">
        <f t="shared" si="6"/>
        <v>134.21052631578948</v>
      </c>
      <c r="O36" s="40">
        <f t="shared" si="6"/>
        <v>136.8421052631579</v>
      </c>
      <c r="P36" s="38">
        <f t="shared" si="6"/>
        <v>139.4736842105263</v>
      </c>
      <c r="Q36" s="40">
        <f t="shared" si="6"/>
        <v>142.10526315789474</v>
      </c>
      <c r="R36" s="38">
        <f t="shared" si="6"/>
        <v>144.73684210526315</v>
      </c>
      <c r="S36" s="40">
        <f t="shared" si="6"/>
        <v>147.36842105263156</v>
      </c>
      <c r="T36" s="38">
        <f t="shared" si="6"/>
        <v>150</v>
      </c>
      <c r="U36" s="40">
        <f t="shared" si="6"/>
        <v>152.6315789473684</v>
      </c>
      <c r="V36" s="38">
        <f t="shared" si="6"/>
        <v>155.26315789473685</v>
      </c>
      <c r="W36" s="78">
        <f t="shared" si="6"/>
        <v>157.89473684210526</v>
      </c>
    </row>
    <row r="37" spans="2:23" ht="12.75">
      <c r="B37" s="67">
        <f t="shared" si="2"/>
        <v>39</v>
      </c>
      <c r="C37" s="39">
        <f t="shared" si="5"/>
        <v>102.56410256410255</v>
      </c>
      <c r="D37" s="37">
        <f t="shared" si="5"/>
        <v>105.12820512820511</v>
      </c>
      <c r="E37" s="40">
        <f t="shared" si="5"/>
        <v>107.6923076923077</v>
      </c>
      <c r="F37" s="38">
        <f t="shared" si="5"/>
        <v>110.25641025641025</v>
      </c>
      <c r="G37" s="40">
        <f t="shared" si="5"/>
        <v>112.82051282051283</v>
      </c>
      <c r="H37" s="38">
        <f t="shared" si="5"/>
        <v>115.38461538461539</v>
      </c>
      <c r="I37" s="40">
        <f t="shared" si="5"/>
        <v>117.94871794871794</v>
      </c>
      <c r="J37" s="38">
        <f t="shared" si="5"/>
        <v>120.51282051282051</v>
      </c>
      <c r="K37" s="40">
        <f t="shared" si="5"/>
        <v>123.07692307692307</v>
      </c>
      <c r="L37" s="38">
        <f t="shared" si="5"/>
        <v>125.64102564102564</v>
      </c>
      <c r="M37" s="40">
        <f t="shared" si="6"/>
        <v>128.2051282051282</v>
      </c>
      <c r="N37" s="38">
        <f t="shared" si="6"/>
        <v>130.76923076923075</v>
      </c>
      <c r="O37" s="40">
        <f t="shared" si="6"/>
        <v>133.33333333333334</v>
      </c>
      <c r="P37" s="38">
        <f t="shared" si="6"/>
        <v>135.89743589743588</v>
      </c>
      <c r="Q37" s="40">
        <f t="shared" si="6"/>
        <v>138.46153846153848</v>
      </c>
      <c r="R37" s="38">
        <f t="shared" si="6"/>
        <v>141.02564102564102</v>
      </c>
      <c r="S37" s="40">
        <f t="shared" si="6"/>
        <v>143.5897435897436</v>
      </c>
      <c r="T37" s="38">
        <f t="shared" si="6"/>
        <v>146.15384615384616</v>
      </c>
      <c r="U37" s="40">
        <f t="shared" si="6"/>
        <v>148.71794871794873</v>
      </c>
      <c r="V37" s="38">
        <f t="shared" si="6"/>
        <v>151.2820512820513</v>
      </c>
      <c r="W37" s="78">
        <f t="shared" si="6"/>
        <v>153.84615384615387</v>
      </c>
    </row>
    <row r="38" spans="2:23" s="72" customFormat="1" ht="12.75">
      <c r="B38" s="69">
        <f t="shared" si="2"/>
        <v>40</v>
      </c>
      <c r="C38" s="73">
        <f aca="true" t="shared" si="7" ref="C38:L47">+C$6/$B38*1000</f>
        <v>100</v>
      </c>
      <c r="D38" s="71">
        <f t="shared" si="7"/>
        <v>102.5</v>
      </c>
      <c r="E38" s="70">
        <f t="shared" si="7"/>
        <v>105.00000000000001</v>
      </c>
      <c r="F38" s="70">
        <f t="shared" si="7"/>
        <v>107.5</v>
      </c>
      <c r="G38" s="70">
        <f t="shared" si="7"/>
        <v>110.00000000000001</v>
      </c>
      <c r="H38" s="70">
        <f t="shared" si="7"/>
        <v>112.5</v>
      </c>
      <c r="I38" s="70">
        <f t="shared" si="7"/>
        <v>114.99999999999999</v>
      </c>
      <c r="J38" s="70">
        <f t="shared" si="7"/>
        <v>117.50000000000001</v>
      </c>
      <c r="K38" s="70">
        <f t="shared" si="7"/>
        <v>120</v>
      </c>
      <c r="L38" s="70">
        <f t="shared" si="7"/>
        <v>122.50000000000001</v>
      </c>
      <c r="M38" s="70">
        <f aca="true" t="shared" si="8" ref="M38:W47">+M$6/$B38*1000</f>
        <v>125</v>
      </c>
      <c r="N38" s="70">
        <f t="shared" si="8"/>
        <v>127.5</v>
      </c>
      <c r="O38" s="70">
        <f t="shared" si="8"/>
        <v>130</v>
      </c>
      <c r="P38" s="70">
        <f t="shared" si="8"/>
        <v>132.5</v>
      </c>
      <c r="Q38" s="70">
        <f t="shared" si="8"/>
        <v>135</v>
      </c>
      <c r="R38" s="70">
        <f t="shared" si="8"/>
        <v>137.5</v>
      </c>
      <c r="S38" s="70">
        <f t="shared" si="8"/>
        <v>139.99999999999997</v>
      </c>
      <c r="T38" s="70">
        <f t="shared" si="8"/>
        <v>142.50000000000003</v>
      </c>
      <c r="U38" s="70">
        <f t="shared" si="8"/>
        <v>145</v>
      </c>
      <c r="V38" s="70">
        <f t="shared" si="8"/>
        <v>147.50000000000003</v>
      </c>
      <c r="W38" s="79">
        <f t="shared" si="8"/>
        <v>150</v>
      </c>
    </row>
    <row r="39" spans="2:23" ht="12.75">
      <c r="B39" s="67">
        <f t="shared" si="2"/>
        <v>41</v>
      </c>
      <c r="C39" s="39">
        <f t="shared" si="7"/>
        <v>97.5609756097561</v>
      </c>
      <c r="D39" s="37">
        <f t="shared" si="7"/>
        <v>99.99999999999999</v>
      </c>
      <c r="E39" s="40">
        <f t="shared" si="7"/>
        <v>102.43902439024392</v>
      </c>
      <c r="F39" s="38">
        <f t="shared" si="7"/>
        <v>104.8780487804878</v>
      </c>
      <c r="G39" s="40">
        <f t="shared" si="7"/>
        <v>107.31707317073172</v>
      </c>
      <c r="H39" s="38">
        <f t="shared" si="7"/>
        <v>109.7560975609756</v>
      </c>
      <c r="I39" s="40">
        <f t="shared" si="7"/>
        <v>112.1951219512195</v>
      </c>
      <c r="J39" s="38">
        <f t="shared" si="7"/>
        <v>114.63414634146342</v>
      </c>
      <c r="K39" s="40">
        <f t="shared" si="7"/>
        <v>117.07317073170731</v>
      </c>
      <c r="L39" s="38">
        <f t="shared" si="7"/>
        <v>119.51219512195122</v>
      </c>
      <c r="M39" s="40">
        <f t="shared" si="8"/>
        <v>121.95121951219512</v>
      </c>
      <c r="N39" s="38">
        <f t="shared" si="8"/>
        <v>124.39024390243901</v>
      </c>
      <c r="O39" s="40">
        <f t="shared" si="8"/>
        <v>126.82926829268293</v>
      </c>
      <c r="P39" s="38">
        <f t="shared" si="8"/>
        <v>129.26829268292684</v>
      </c>
      <c r="Q39" s="40">
        <f t="shared" si="8"/>
        <v>131.70731707317074</v>
      </c>
      <c r="R39" s="38">
        <f t="shared" si="8"/>
        <v>134.14634146341464</v>
      </c>
      <c r="S39" s="40">
        <f t="shared" si="8"/>
        <v>136.58536585365852</v>
      </c>
      <c r="T39" s="38">
        <f t="shared" si="8"/>
        <v>139.02439024390245</v>
      </c>
      <c r="U39" s="40">
        <f t="shared" si="8"/>
        <v>141.46341463414632</v>
      </c>
      <c r="V39" s="38">
        <f t="shared" si="8"/>
        <v>143.90243902439025</v>
      </c>
      <c r="W39" s="78">
        <f t="shared" si="8"/>
        <v>146.34146341463415</v>
      </c>
    </row>
    <row r="40" spans="2:23" ht="12.75">
      <c r="B40" s="67">
        <f t="shared" si="2"/>
        <v>42</v>
      </c>
      <c r="C40" s="39">
        <f t="shared" si="7"/>
        <v>95.23809523809523</v>
      </c>
      <c r="D40" s="37">
        <f t="shared" si="7"/>
        <v>97.6190476190476</v>
      </c>
      <c r="E40" s="40">
        <f t="shared" si="7"/>
        <v>100</v>
      </c>
      <c r="F40" s="38">
        <f t="shared" si="7"/>
        <v>102.38095238095238</v>
      </c>
      <c r="G40" s="40">
        <f t="shared" si="7"/>
        <v>104.76190476190476</v>
      </c>
      <c r="H40" s="38">
        <f t="shared" si="7"/>
        <v>107.14285714285714</v>
      </c>
      <c r="I40" s="40">
        <f t="shared" si="7"/>
        <v>109.5238095238095</v>
      </c>
      <c r="J40" s="38">
        <f t="shared" si="7"/>
        <v>111.90476190476191</v>
      </c>
      <c r="K40" s="40">
        <f t="shared" si="7"/>
        <v>114.28571428571428</v>
      </c>
      <c r="L40" s="38">
        <f t="shared" si="7"/>
        <v>116.66666666666667</v>
      </c>
      <c r="M40" s="40">
        <f t="shared" si="8"/>
        <v>119.04761904761904</v>
      </c>
      <c r="N40" s="38">
        <f t="shared" si="8"/>
        <v>121.42857142857142</v>
      </c>
      <c r="O40" s="40">
        <f t="shared" si="8"/>
        <v>123.80952380952381</v>
      </c>
      <c r="P40" s="38">
        <f t="shared" si="8"/>
        <v>126.19047619047619</v>
      </c>
      <c r="Q40" s="40">
        <f t="shared" si="8"/>
        <v>128.57142857142858</v>
      </c>
      <c r="R40" s="38">
        <f t="shared" si="8"/>
        <v>130.95238095238096</v>
      </c>
      <c r="S40" s="40">
        <f t="shared" si="8"/>
        <v>133.33333333333334</v>
      </c>
      <c r="T40" s="38">
        <f t="shared" si="8"/>
        <v>135.71428571428572</v>
      </c>
      <c r="U40" s="40">
        <f t="shared" si="8"/>
        <v>138.0952380952381</v>
      </c>
      <c r="V40" s="38">
        <f t="shared" si="8"/>
        <v>140.47619047619048</v>
      </c>
      <c r="W40" s="78">
        <f t="shared" si="8"/>
        <v>142.85714285714286</v>
      </c>
    </row>
    <row r="41" spans="2:23" ht="12.75">
      <c r="B41" s="67">
        <f t="shared" si="2"/>
        <v>43</v>
      </c>
      <c r="C41" s="39">
        <f t="shared" si="7"/>
        <v>93.02325581395348</v>
      </c>
      <c r="D41" s="37">
        <f t="shared" si="7"/>
        <v>95.34883720930232</v>
      </c>
      <c r="E41" s="40">
        <f t="shared" si="7"/>
        <v>97.67441860465117</v>
      </c>
      <c r="F41" s="38">
        <f t="shared" si="7"/>
        <v>99.99999999999999</v>
      </c>
      <c r="G41" s="40">
        <f t="shared" si="7"/>
        <v>102.32558139534885</v>
      </c>
      <c r="H41" s="38">
        <f t="shared" si="7"/>
        <v>104.65116279069768</v>
      </c>
      <c r="I41" s="40">
        <f t="shared" si="7"/>
        <v>106.97674418604652</v>
      </c>
      <c r="J41" s="38">
        <f t="shared" si="7"/>
        <v>109.30232558139535</v>
      </c>
      <c r="K41" s="40">
        <f t="shared" si="7"/>
        <v>111.62790697674419</v>
      </c>
      <c r="L41" s="38">
        <f t="shared" si="7"/>
        <v>113.95348837209303</v>
      </c>
      <c r="M41" s="40">
        <f t="shared" si="8"/>
        <v>116.27906976744185</v>
      </c>
      <c r="N41" s="38">
        <f t="shared" si="8"/>
        <v>118.60465116279069</v>
      </c>
      <c r="O41" s="40">
        <f t="shared" si="8"/>
        <v>120.93023255813954</v>
      </c>
      <c r="P41" s="38">
        <f t="shared" si="8"/>
        <v>123.25581395348836</v>
      </c>
      <c r="Q41" s="40">
        <f t="shared" si="8"/>
        <v>125.58139534883722</v>
      </c>
      <c r="R41" s="38">
        <f t="shared" si="8"/>
        <v>127.90697674418605</v>
      </c>
      <c r="S41" s="40">
        <f t="shared" si="8"/>
        <v>130.2325581395349</v>
      </c>
      <c r="T41" s="38">
        <f t="shared" si="8"/>
        <v>132.5581395348837</v>
      </c>
      <c r="U41" s="40">
        <f t="shared" si="8"/>
        <v>134.88372093023256</v>
      </c>
      <c r="V41" s="38">
        <f t="shared" si="8"/>
        <v>137.2093023255814</v>
      </c>
      <c r="W41" s="78">
        <f t="shared" si="8"/>
        <v>139.53488372093022</v>
      </c>
    </row>
    <row r="42" spans="2:23" ht="12.75">
      <c r="B42" s="67">
        <f t="shared" si="2"/>
        <v>44</v>
      </c>
      <c r="C42" s="39">
        <f t="shared" si="7"/>
        <v>90.9090909090909</v>
      </c>
      <c r="D42" s="37">
        <f t="shared" si="7"/>
        <v>93.18181818181817</v>
      </c>
      <c r="E42" s="40">
        <f t="shared" si="7"/>
        <v>95.45454545454545</v>
      </c>
      <c r="F42" s="38">
        <f t="shared" si="7"/>
        <v>97.72727272727272</v>
      </c>
      <c r="G42" s="40">
        <f t="shared" si="7"/>
        <v>100</v>
      </c>
      <c r="H42" s="38">
        <f t="shared" si="7"/>
        <v>102.27272727272728</v>
      </c>
      <c r="I42" s="40">
        <f t="shared" si="7"/>
        <v>104.54545454545453</v>
      </c>
      <c r="J42" s="38">
        <f t="shared" si="7"/>
        <v>106.81818181818183</v>
      </c>
      <c r="K42" s="40">
        <f t="shared" si="7"/>
        <v>109.09090909090908</v>
      </c>
      <c r="L42" s="38">
        <f t="shared" si="7"/>
        <v>111.36363636363637</v>
      </c>
      <c r="M42" s="40">
        <f t="shared" si="8"/>
        <v>113.63636363636363</v>
      </c>
      <c r="N42" s="38">
        <f t="shared" si="8"/>
        <v>115.9090909090909</v>
      </c>
      <c r="O42" s="40">
        <f t="shared" si="8"/>
        <v>118.18181818181817</v>
      </c>
      <c r="P42" s="38">
        <f t="shared" si="8"/>
        <v>120.45454545454545</v>
      </c>
      <c r="Q42" s="40">
        <f t="shared" si="8"/>
        <v>122.72727272727273</v>
      </c>
      <c r="R42" s="38">
        <f t="shared" si="8"/>
        <v>125</v>
      </c>
      <c r="S42" s="40">
        <f t="shared" si="8"/>
        <v>127.27272727272727</v>
      </c>
      <c r="T42" s="38">
        <f t="shared" si="8"/>
        <v>129.54545454545456</v>
      </c>
      <c r="U42" s="40">
        <f t="shared" si="8"/>
        <v>131.8181818181818</v>
      </c>
      <c r="V42" s="38">
        <f t="shared" si="8"/>
        <v>134.0909090909091</v>
      </c>
      <c r="W42" s="78">
        <f t="shared" si="8"/>
        <v>136.36363636363635</v>
      </c>
    </row>
    <row r="43" spans="2:23" ht="12.75">
      <c r="B43" s="67">
        <f t="shared" si="2"/>
        <v>45</v>
      </c>
      <c r="C43" s="39">
        <f t="shared" si="7"/>
        <v>88.88888888888889</v>
      </c>
      <c r="D43" s="37">
        <f t="shared" si="7"/>
        <v>91.1111111111111</v>
      </c>
      <c r="E43" s="40">
        <f t="shared" si="7"/>
        <v>93.33333333333334</v>
      </c>
      <c r="F43" s="38">
        <f t="shared" si="7"/>
        <v>95.55555555555554</v>
      </c>
      <c r="G43" s="40">
        <f t="shared" si="7"/>
        <v>97.77777777777779</v>
      </c>
      <c r="H43" s="38">
        <f t="shared" si="7"/>
        <v>100</v>
      </c>
      <c r="I43" s="40">
        <f t="shared" si="7"/>
        <v>102.22222222222221</v>
      </c>
      <c r="J43" s="38">
        <f t="shared" si="7"/>
        <v>104.44444444444446</v>
      </c>
      <c r="K43" s="40">
        <f t="shared" si="7"/>
        <v>106.66666666666666</v>
      </c>
      <c r="L43" s="38">
        <f t="shared" si="7"/>
        <v>108.8888888888889</v>
      </c>
      <c r="M43" s="40">
        <f t="shared" si="8"/>
        <v>111.1111111111111</v>
      </c>
      <c r="N43" s="38">
        <f t="shared" si="8"/>
        <v>113.33333333333333</v>
      </c>
      <c r="O43" s="40">
        <f t="shared" si="8"/>
        <v>115.55555555555556</v>
      </c>
      <c r="P43" s="38">
        <f t="shared" si="8"/>
        <v>117.77777777777777</v>
      </c>
      <c r="Q43" s="40">
        <f t="shared" si="8"/>
        <v>120.00000000000001</v>
      </c>
      <c r="R43" s="38">
        <f t="shared" si="8"/>
        <v>122.22222222222221</v>
      </c>
      <c r="S43" s="40">
        <f t="shared" si="8"/>
        <v>124.44444444444444</v>
      </c>
      <c r="T43" s="38">
        <f t="shared" si="8"/>
        <v>126.66666666666667</v>
      </c>
      <c r="U43" s="40">
        <f t="shared" si="8"/>
        <v>128.88888888888889</v>
      </c>
      <c r="V43" s="38">
        <f t="shared" si="8"/>
        <v>131.11111111111111</v>
      </c>
      <c r="W43" s="78">
        <f t="shared" si="8"/>
        <v>133.33333333333334</v>
      </c>
    </row>
    <row r="44" spans="2:23" ht="12.75">
      <c r="B44" s="67">
        <f t="shared" si="2"/>
        <v>46</v>
      </c>
      <c r="C44" s="39">
        <f t="shared" si="7"/>
        <v>86.95652173913044</v>
      </c>
      <c r="D44" s="37">
        <f t="shared" si="7"/>
        <v>89.13043478260869</v>
      </c>
      <c r="E44" s="40">
        <f t="shared" si="7"/>
        <v>91.30434782608695</v>
      </c>
      <c r="F44" s="38">
        <f t="shared" si="7"/>
        <v>93.47826086956522</v>
      </c>
      <c r="G44" s="40">
        <f t="shared" si="7"/>
        <v>95.65217391304348</v>
      </c>
      <c r="H44" s="38">
        <f t="shared" si="7"/>
        <v>97.82608695652175</v>
      </c>
      <c r="I44" s="40">
        <f t="shared" si="7"/>
        <v>99.99999999999999</v>
      </c>
      <c r="J44" s="38">
        <f t="shared" si="7"/>
        <v>102.17391304347827</v>
      </c>
      <c r="K44" s="40">
        <f t="shared" si="7"/>
        <v>104.34782608695652</v>
      </c>
      <c r="L44" s="38">
        <f t="shared" si="7"/>
        <v>106.5217391304348</v>
      </c>
      <c r="M44" s="40">
        <f t="shared" si="8"/>
        <v>108.69565217391305</v>
      </c>
      <c r="N44" s="38">
        <f t="shared" si="8"/>
        <v>110.8695652173913</v>
      </c>
      <c r="O44" s="40">
        <f t="shared" si="8"/>
        <v>113.04347826086956</v>
      </c>
      <c r="P44" s="38">
        <f t="shared" si="8"/>
        <v>115.21739130434783</v>
      </c>
      <c r="Q44" s="40">
        <f t="shared" si="8"/>
        <v>117.3913043478261</v>
      </c>
      <c r="R44" s="38">
        <f t="shared" si="8"/>
        <v>119.56521739130436</v>
      </c>
      <c r="S44" s="40">
        <f t="shared" si="8"/>
        <v>121.7391304347826</v>
      </c>
      <c r="T44" s="38">
        <f t="shared" si="8"/>
        <v>123.91304347826087</v>
      </c>
      <c r="U44" s="40">
        <f t="shared" si="8"/>
        <v>126.08695652173913</v>
      </c>
      <c r="V44" s="38">
        <f t="shared" si="8"/>
        <v>128.2608695652174</v>
      </c>
      <c r="W44" s="78">
        <f t="shared" si="8"/>
        <v>130.43478260869566</v>
      </c>
    </row>
    <row r="45" spans="2:23" ht="12.75">
      <c r="B45" s="67">
        <f t="shared" si="2"/>
        <v>47</v>
      </c>
      <c r="C45" s="39">
        <f t="shared" si="7"/>
        <v>85.1063829787234</v>
      </c>
      <c r="D45" s="37">
        <f t="shared" si="7"/>
        <v>87.23404255319147</v>
      </c>
      <c r="E45" s="40">
        <f t="shared" si="7"/>
        <v>89.36170212765958</v>
      </c>
      <c r="F45" s="38">
        <f t="shared" si="7"/>
        <v>91.48936170212765</v>
      </c>
      <c r="G45" s="40">
        <f t="shared" si="7"/>
        <v>93.61702127659575</v>
      </c>
      <c r="H45" s="38">
        <f t="shared" si="7"/>
        <v>95.74468085106383</v>
      </c>
      <c r="I45" s="40">
        <f t="shared" si="7"/>
        <v>97.8723404255319</v>
      </c>
      <c r="J45" s="38">
        <f t="shared" si="7"/>
        <v>100</v>
      </c>
      <c r="K45" s="40">
        <f t="shared" si="7"/>
        <v>102.12765957446808</v>
      </c>
      <c r="L45" s="38">
        <f t="shared" si="7"/>
        <v>104.25531914893618</v>
      </c>
      <c r="M45" s="40">
        <f t="shared" si="8"/>
        <v>106.38297872340425</v>
      </c>
      <c r="N45" s="38">
        <f t="shared" si="8"/>
        <v>108.51063829787233</v>
      </c>
      <c r="O45" s="40">
        <f t="shared" si="8"/>
        <v>110.63829787234043</v>
      </c>
      <c r="P45" s="38">
        <f t="shared" si="8"/>
        <v>112.7659574468085</v>
      </c>
      <c r="Q45" s="40">
        <f t="shared" si="8"/>
        <v>114.89361702127661</v>
      </c>
      <c r="R45" s="38">
        <f t="shared" si="8"/>
        <v>117.02127659574468</v>
      </c>
      <c r="S45" s="40">
        <f t="shared" si="8"/>
        <v>119.14893617021276</v>
      </c>
      <c r="T45" s="38">
        <f t="shared" si="8"/>
        <v>121.27659574468086</v>
      </c>
      <c r="U45" s="40">
        <f t="shared" si="8"/>
        <v>123.40425531914893</v>
      </c>
      <c r="V45" s="38">
        <f t="shared" si="8"/>
        <v>125.53191489361704</v>
      </c>
      <c r="W45" s="78">
        <f t="shared" si="8"/>
        <v>127.6595744680851</v>
      </c>
    </row>
    <row r="46" spans="2:23" ht="12.75">
      <c r="B46" s="67">
        <f t="shared" si="2"/>
        <v>48</v>
      </c>
      <c r="C46" s="39">
        <f t="shared" si="7"/>
        <v>83.33333333333333</v>
      </c>
      <c r="D46" s="37">
        <f t="shared" si="7"/>
        <v>85.41666666666666</v>
      </c>
      <c r="E46" s="40">
        <f t="shared" si="7"/>
        <v>87.50000000000001</v>
      </c>
      <c r="F46" s="38">
        <f t="shared" si="7"/>
        <v>89.58333333333333</v>
      </c>
      <c r="G46" s="40">
        <f t="shared" si="7"/>
        <v>91.66666666666667</v>
      </c>
      <c r="H46" s="38">
        <f t="shared" si="7"/>
        <v>93.75</v>
      </c>
      <c r="I46" s="40">
        <f t="shared" si="7"/>
        <v>95.83333333333333</v>
      </c>
      <c r="J46" s="38">
        <f t="shared" si="7"/>
        <v>97.91666666666667</v>
      </c>
      <c r="K46" s="40">
        <f t="shared" si="7"/>
        <v>99.99999999999999</v>
      </c>
      <c r="L46" s="38">
        <f t="shared" si="7"/>
        <v>102.08333333333334</v>
      </c>
      <c r="M46" s="40">
        <f t="shared" si="8"/>
        <v>104.16666666666667</v>
      </c>
      <c r="N46" s="38">
        <f t="shared" si="8"/>
        <v>106.25</v>
      </c>
      <c r="O46" s="40">
        <f t="shared" si="8"/>
        <v>108.33333333333334</v>
      </c>
      <c r="P46" s="38">
        <f t="shared" si="8"/>
        <v>110.41666666666666</v>
      </c>
      <c r="Q46" s="40">
        <f t="shared" si="8"/>
        <v>112.5</v>
      </c>
      <c r="R46" s="38">
        <f t="shared" si="8"/>
        <v>114.58333333333333</v>
      </c>
      <c r="S46" s="40">
        <f t="shared" si="8"/>
        <v>116.66666666666666</v>
      </c>
      <c r="T46" s="38">
        <f t="shared" si="8"/>
        <v>118.75000000000001</v>
      </c>
      <c r="U46" s="40">
        <f t="shared" si="8"/>
        <v>120.83333333333333</v>
      </c>
      <c r="V46" s="38">
        <f t="shared" si="8"/>
        <v>122.91666666666667</v>
      </c>
      <c r="W46" s="78">
        <f t="shared" si="8"/>
        <v>125</v>
      </c>
    </row>
    <row r="47" spans="2:23" ht="12.75">
      <c r="B47" s="67">
        <f t="shared" si="2"/>
        <v>49</v>
      </c>
      <c r="C47" s="39">
        <f t="shared" si="7"/>
        <v>81.63265306122449</v>
      </c>
      <c r="D47" s="37">
        <f t="shared" si="7"/>
        <v>83.67346938775509</v>
      </c>
      <c r="E47" s="40">
        <f t="shared" si="7"/>
        <v>85.71428571428571</v>
      </c>
      <c r="F47" s="38">
        <f t="shared" si="7"/>
        <v>87.75510204081633</v>
      </c>
      <c r="G47" s="40">
        <f t="shared" si="7"/>
        <v>89.79591836734694</v>
      </c>
      <c r="H47" s="38">
        <f t="shared" si="7"/>
        <v>91.83673469387756</v>
      </c>
      <c r="I47" s="40">
        <f t="shared" si="7"/>
        <v>93.87755102040815</v>
      </c>
      <c r="J47" s="38">
        <f t="shared" si="7"/>
        <v>95.91836734693878</v>
      </c>
      <c r="K47" s="40">
        <f t="shared" si="7"/>
        <v>97.95918367346938</v>
      </c>
      <c r="L47" s="38">
        <f t="shared" si="7"/>
        <v>100</v>
      </c>
      <c r="M47" s="40">
        <f t="shared" si="8"/>
        <v>102.04081632653062</v>
      </c>
      <c r="N47" s="38">
        <f t="shared" si="8"/>
        <v>104.08163265306122</v>
      </c>
      <c r="O47" s="40">
        <f t="shared" si="8"/>
        <v>106.12244897959185</v>
      </c>
      <c r="P47" s="38">
        <f t="shared" si="8"/>
        <v>108.16326530612244</v>
      </c>
      <c r="Q47" s="40">
        <f t="shared" si="8"/>
        <v>110.20408163265306</v>
      </c>
      <c r="R47" s="38">
        <f t="shared" si="8"/>
        <v>112.24489795918367</v>
      </c>
      <c r="S47" s="40">
        <f t="shared" si="8"/>
        <v>114.28571428571428</v>
      </c>
      <c r="T47" s="38">
        <f t="shared" si="8"/>
        <v>116.32653061224491</v>
      </c>
      <c r="U47" s="40">
        <f t="shared" si="8"/>
        <v>118.3673469387755</v>
      </c>
      <c r="V47" s="38">
        <f t="shared" si="8"/>
        <v>120.40816326530613</v>
      </c>
      <c r="W47" s="78">
        <f t="shared" si="8"/>
        <v>122.44897959183673</v>
      </c>
    </row>
    <row r="48" spans="2:23" s="72" customFormat="1" ht="12.75">
      <c r="B48" s="69">
        <f t="shared" si="2"/>
        <v>50</v>
      </c>
      <c r="C48" s="73">
        <f aca="true" t="shared" si="9" ref="C48:L53">+C$6/$B48*1000</f>
        <v>80</v>
      </c>
      <c r="D48" s="71">
        <f t="shared" si="9"/>
        <v>81.99999999999999</v>
      </c>
      <c r="E48" s="70">
        <f t="shared" si="9"/>
        <v>84</v>
      </c>
      <c r="F48" s="70">
        <f t="shared" si="9"/>
        <v>86</v>
      </c>
      <c r="G48" s="70">
        <f t="shared" si="9"/>
        <v>88.00000000000001</v>
      </c>
      <c r="H48" s="70">
        <f t="shared" si="9"/>
        <v>90</v>
      </c>
      <c r="I48" s="70">
        <f t="shared" si="9"/>
        <v>92</v>
      </c>
      <c r="J48" s="70">
        <f t="shared" si="9"/>
        <v>94</v>
      </c>
      <c r="K48" s="70">
        <f t="shared" si="9"/>
        <v>96</v>
      </c>
      <c r="L48" s="70">
        <f t="shared" si="9"/>
        <v>98</v>
      </c>
      <c r="M48" s="70">
        <f aca="true" t="shared" si="10" ref="M48:W53">+M$6/$B48*1000</f>
        <v>100</v>
      </c>
      <c r="N48" s="70">
        <f t="shared" si="10"/>
        <v>102</v>
      </c>
      <c r="O48" s="70">
        <f t="shared" si="10"/>
        <v>104.00000000000001</v>
      </c>
      <c r="P48" s="70">
        <f t="shared" si="10"/>
        <v>106</v>
      </c>
      <c r="Q48" s="70">
        <f t="shared" si="10"/>
        <v>108.00000000000001</v>
      </c>
      <c r="R48" s="70">
        <f t="shared" si="10"/>
        <v>110</v>
      </c>
      <c r="S48" s="70">
        <f t="shared" si="10"/>
        <v>111.99999999999999</v>
      </c>
      <c r="T48" s="70">
        <f t="shared" si="10"/>
        <v>114</v>
      </c>
      <c r="U48" s="70">
        <f t="shared" si="10"/>
        <v>115.99999999999999</v>
      </c>
      <c r="V48" s="70">
        <f t="shared" si="10"/>
        <v>118.00000000000001</v>
      </c>
      <c r="W48" s="79">
        <f t="shared" si="10"/>
        <v>120</v>
      </c>
    </row>
    <row r="49" spans="2:23" ht="12.75">
      <c r="B49" s="67">
        <f t="shared" si="2"/>
        <v>51</v>
      </c>
      <c r="C49" s="39">
        <f t="shared" si="9"/>
        <v>78.43137254901961</v>
      </c>
      <c r="D49" s="37">
        <f t="shared" si="9"/>
        <v>80.3921568627451</v>
      </c>
      <c r="E49" s="40">
        <f t="shared" si="9"/>
        <v>82.3529411764706</v>
      </c>
      <c r="F49" s="38">
        <f t="shared" si="9"/>
        <v>84.31372549019608</v>
      </c>
      <c r="G49" s="40">
        <f t="shared" si="9"/>
        <v>86.27450980392157</v>
      </c>
      <c r="H49" s="38">
        <f t="shared" si="9"/>
        <v>88.23529411764706</v>
      </c>
      <c r="I49" s="40">
        <f t="shared" si="9"/>
        <v>90.19607843137254</v>
      </c>
      <c r="J49" s="38">
        <f t="shared" si="9"/>
        <v>92.15686274509804</v>
      </c>
      <c r="K49" s="40">
        <f t="shared" si="9"/>
        <v>94.11764705882352</v>
      </c>
      <c r="L49" s="38">
        <f t="shared" si="9"/>
        <v>96.07843137254902</v>
      </c>
      <c r="M49" s="40">
        <f t="shared" si="10"/>
        <v>98.0392156862745</v>
      </c>
      <c r="N49" s="38">
        <f t="shared" si="10"/>
        <v>99.99999999999999</v>
      </c>
      <c r="O49" s="40">
        <f t="shared" si="10"/>
        <v>101.96078431372548</v>
      </c>
      <c r="P49" s="38">
        <f t="shared" si="10"/>
        <v>103.92156862745097</v>
      </c>
      <c r="Q49" s="40">
        <f t="shared" si="10"/>
        <v>105.88235294117648</v>
      </c>
      <c r="R49" s="38">
        <f t="shared" si="10"/>
        <v>107.84313725490196</v>
      </c>
      <c r="S49" s="40">
        <f t="shared" si="10"/>
        <v>109.80392156862744</v>
      </c>
      <c r="T49" s="38">
        <f t="shared" si="10"/>
        <v>111.76470588235294</v>
      </c>
      <c r="U49" s="40">
        <f t="shared" si="10"/>
        <v>113.72549019607843</v>
      </c>
      <c r="V49" s="38">
        <f t="shared" si="10"/>
        <v>115.68627450980392</v>
      </c>
      <c r="W49" s="78">
        <f t="shared" si="10"/>
        <v>117.6470588235294</v>
      </c>
    </row>
    <row r="50" spans="2:23" ht="12.75">
      <c r="B50" s="67">
        <f t="shared" si="2"/>
        <v>52</v>
      </c>
      <c r="C50" s="39">
        <f t="shared" si="9"/>
        <v>76.92307692307693</v>
      </c>
      <c r="D50" s="37">
        <f t="shared" si="9"/>
        <v>78.84615384615384</v>
      </c>
      <c r="E50" s="40">
        <f t="shared" si="9"/>
        <v>80.76923076923077</v>
      </c>
      <c r="F50" s="38">
        <f t="shared" si="9"/>
        <v>82.6923076923077</v>
      </c>
      <c r="G50" s="40">
        <f t="shared" si="9"/>
        <v>84.61538461538461</v>
      </c>
      <c r="H50" s="38">
        <f t="shared" si="9"/>
        <v>86.53846153846153</v>
      </c>
      <c r="I50" s="40">
        <f t="shared" si="9"/>
        <v>88.46153846153845</v>
      </c>
      <c r="J50" s="38">
        <f t="shared" si="9"/>
        <v>90.38461538461539</v>
      </c>
      <c r="K50" s="40">
        <f t="shared" si="9"/>
        <v>92.30769230769229</v>
      </c>
      <c r="L50" s="38">
        <f t="shared" si="9"/>
        <v>94.23076923076924</v>
      </c>
      <c r="M50" s="40">
        <f t="shared" si="10"/>
        <v>96.15384615384616</v>
      </c>
      <c r="N50" s="38">
        <f t="shared" si="10"/>
        <v>98.07692307692308</v>
      </c>
      <c r="O50" s="40">
        <f t="shared" si="10"/>
        <v>100</v>
      </c>
      <c r="P50" s="38">
        <f t="shared" si="10"/>
        <v>101.92307692307692</v>
      </c>
      <c r="Q50" s="40">
        <f t="shared" si="10"/>
        <v>103.84615384615385</v>
      </c>
      <c r="R50" s="38">
        <f t="shared" si="10"/>
        <v>105.76923076923077</v>
      </c>
      <c r="S50" s="40">
        <f t="shared" si="10"/>
        <v>107.69230769230768</v>
      </c>
      <c r="T50" s="38">
        <f t="shared" si="10"/>
        <v>109.61538461538461</v>
      </c>
      <c r="U50" s="40">
        <f t="shared" si="10"/>
        <v>111.53846153846153</v>
      </c>
      <c r="V50" s="38">
        <f t="shared" si="10"/>
        <v>113.46153846153848</v>
      </c>
      <c r="W50" s="78">
        <f t="shared" si="10"/>
        <v>115.38461538461539</v>
      </c>
    </row>
    <row r="51" spans="2:23" ht="12.75">
      <c r="B51" s="67">
        <f t="shared" si="2"/>
        <v>53</v>
      </c>
      <c r="C51" s="39">
        <f t="shared" si="9"/>
        <v>75.47169811320754</v>
      </c>
      <c r="D51" s="37">
        <f t="shared" si="9"/>
        <v>77.35849056603773</v>
      </c>
      <c r="E51" s="40">
        <f t="shared" si="9"/>
        <v>79.24528301886794</v>
      </c>
      <c r="F51" s="38">
        <f t="shared" si="9"/>
        <v>81.13207547169812</v>
      </c>
      <c r="G51" s="40">
        <f t="shared" si="9"/>
        <v>83.01886792452831</v>
      </c>
      <c r="H51" s="38">
        <f t="shared" si="9"/>
        <v>84.90566037735849</v>
      </c>
      <c r="I51" s="40">
        <f t="shared" si="9"/>
        <v>86.79245283018868</v>
      </c>
      <c r="J51" s="38">
        <f t="shared" si="9"/>
        <v>88.67924528301887</v>
      </c>
      <c r="K51" s="40">
        <f t="shared" si="9"/>
        <v>90.56603773584905</v>
      </c>
      <c r="L51" s="38">
        <f t="shared" si="9"/>
        <v>92.45283018867926</v>
      </c>
      <c r="M51" s="40">
        <f t="shared" si="10"/>
        <v>94.33962264150944</v>
      </c>
      <c r="N51" s="38">
        <f t="shared" si="10"/>
        <v>96.22641509433961</v>
      </c>
      <c r="O51" s="40">
        <f t="shared" si="10"/>
        <v>98.11320754716982</v>
      </c>
      <c r="P51" s="38">
        <f t="shared" si="10"/>
        <v>99.99999999999999</v>
      </c>
      <c r="Q51" s="40">
        <f t="shared" si="10"/>
        <v>101.88679245283019</v>
      </c>
      <c r="R51" s="38">
        <f t="shared" si="10"/>
        <v>103.77358490566039</v>
      </c>
      <c r="S51" s="40">
        <f t="shared" si="10"/>
        <v>105.66037735849055</v>
      </c>
      <c r="T51" s="38">
        <f t="shared" si="10"/>
        <v>107.54716981132076</v>
      </c>
      <c r="U51" s="40">
        <f t="shared" si="10"/>
        <v>109.43396226415095</v>
      </c>
      <c r="V51" s="38">
        <f t="shared" si="10"/>
        <v>111.32075471698114</v>
      </c>
      <c r="W51" s="78">
        <f t="shared" si="10"/>
        <v>113.20754716981132</v>
      </c>
    </row>
    <row r="52" spans="2:23" ht="12.75">
      <c r="B52" s="67">
        <f t="shared" si="2"/>
        <v>54</v>
      </c>
      <c r="C52" s="39">
        <f t="shared" si="9"/>
        <v>74.07407407407408</v>
      </c>
      <c r="D52" s="37">
        <f t="shared" si="9"/>
        <v>75.92592592592592</v>
      </c>
      <c r="E52" s="40">
        <f t="shared" si="9"/>
        <v>77.77777777777779</v>
      </c>
      <c r="F52" s="38">
        <f t="shared" si="9"/>
        <v>79.62962962962962</v>
      </c>
      <c r="G52" s="40">
        <f t="shared" si="9"/>
        <v>81.4814814814815</v>
      </c>
      <c r="H52" s="38">
        <f t="shared" si="9"/>
        <v>83.33333333333333</v>
      </c>
      <c r="I52" s="40">
        <f t="shared" si="9"/>
        <v>85.18518518518518</v>
      </c>
      <c r="J52" s="38">
        <f t="shared" si="9"/>
        <v>87.03703703703704</v>
      </c>
      <c r="K52" s="40">
        <f t="shared" si="9"/>
        <v>88.88888888888889</v>
      </c>
      <c r="L52" s="38">
        <f t="shared" si="9"/>
        <v>90.74074074074075</v>
      </c>
      <c r="M52" s="40">
        <f t="shared" si="10"/>
        <v>92.59259259259258</v>
      </c>
      <c r="N52" s="38">
        <f t="shared" si="10"/>
        <v>94.44444444444444</v>
      </c>
      <c r="O52" s="40">
        <f t="shared" si="10"/>
        <v>96.29629629629629</v>
      </c>
      <c r="P52" s="38">
        <f t="shared" si="10"/>
        <v>98.14814814814815</v>
      </c>
      <c r="Q52" s="40">
        <f t="shared" si="10"/>
        <v>100</v>
      </c>
      <c r="R52" s="38">
        <f t="shared" si="10"/>
        <v>101.85185185185185</v>
      </c>
      <c r="S52" s="40">
        <f t="shared" si="10"/>
        <v>103.7037037037037</v>
      </c>
      <c r="T52" s="38">
        <f t="shared" si="10"/>
        <v>105.55555555555556</v>
      </c>
      <c r="U52" s="40">
        <f t="shared" si="10"/>
        <v>107.4074074074074</v>
      </c>
      <c r="V52" s="38">
        <f t="shared" si="10"/>
        <v>109.25925925925927</v>
      </c>
      <c r="W52" s="78">
        <f t="shared" si="10"/>
        <v>111.1111111111111</v>
      </c>
    </row>
    <row r="53" spans="2:23" ht="13.5" thickBot="1">
      <c r="B53" s="68">
        <f t="shared" si="2"/>
        <v>55</v>
      </c>
      <c r="C53" s="60">
        <f t="shared" si="9"/>
        <v>72.72727272727272</v>
      </c>
      <c r="D53" s="80">
        <f t="shared" si="9"/>
        <v>74.54545454545455</v>
      </c>
      <c r="E53" s="61">
        <f t="shared" si="9"/>
        <v>76.36363636363637</v>
      </c>
      <c r="F53" s="81">
        <f t="shared" si="9"/>
        <v>78.18181818181817</v>
      </c>
      <c r="G53" s="61">
        <f t="shared" si="9"/>
        <v>80</v>
      </c>
      <c r="H53" s="81">
        <f t="shared" si="9"/>
        <v>81.81818181818181</v>
      </c>
      <c r="I53" s="61">
        <f t="shared" si="9"/>
        <v>83.63636363636364</v>
      </c>
      <c r="J53" s="81">
        <f t="shared" si="9"/>
        <v>85.45454545454547</v>
      </c>
      <c r="K53" s="61">
        <f t="shared" si="9"/>
        <v>87.27272727272727</v>
      </c>
      <c r="L53" s="81">
        <f t="shared" si="9"/>
        <v>89.0909090909091</v>
      </c>
      <c r="M53" s="61">
        <f t="shared" si="10"/>
        <v>90.9090909090909</v>
      </c>
      <c r="N53" s="81">
        <f t="shared" si="10"/>
        <v>92.72727272727273</v>
      </c>
      <c r="O53" s="61">
        <f t="shared" si="10"/>
        <v>94.54545454545455</v>
      </c>
      <c r="P53" s="81">
        <f t="shared" si="10"/>
        <v>96.36363636363636</v>
      </c>
      <c r="Q53" s="61">
        <f t="shared" si="10"/>
        <v>98.18181818181819</v>
      </c>
      <c r="R53" s="81">
        <f t="shared" si="10"/>
        <v>100</v>
      </c>
      <c r="S53" s="61">
        <f t="shared" si="10"/>
        <v>101.81818181818181</v>
      </c>
      <c r="T53" s="81">
        <f t="shared" si="10"/>
        <v>103.63636363636364</v>
      </c>
      <c r="U53" s="61">
        <f t="shared" si="10"/>
        <v>105.45454545454545</v>
      </c>
      <c r="V53" s="81">
        <f t="shared" si="10"/>
        <v>107.27272727272728</v>
      </c>
      <c r="W53" s="62">
        <f t="shared" si="10"/>
        <v>109.09090909090908</v>
      </c>
    </row>
    <row r="54" ht="13.5" thickBot="1"/>
    <row r="55" spans="4:6" ht="12.75">
      <c r="D55" s="115"/>
      <c r="E55" s="116" t="s">
        <v>59</v>
      </c>
      <c r="F55" s="117"/>
    </row>
    <row r="56" spans="4:6" ht="18.75" thickBot="1">
      <c r="D56" s="118"/>
      <c r="E56" s="119" t="s">
        <v>28</v>
      </c>
      <c r="F56" s="120"/>
    </row>
  </sheetData>
  <sheetProtection sheet="1" objects="1" scenarios="1"/>
  <mergeCells count="2">
    <mergeCell ref="C5:W5"/>
    <mergeCell ref="B2:W2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50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.8515625" style="124" customWidth="1"/>
    <col min="2" max="2" width="24.8515625" style="124" bestFit="1" customWidth="1"/>
    <col min="3" max="3" width="14.8515625" style="125" bestFit="1" customWidth="1"/>
    <col min="4" max="4" width="5.28125" style="124" bestFit="1" customWidth="1"/>
    <col min="5" max="5" width="17.28125" style="126" bestFit="1" customWidth="1"/>
    <col min="6" max="6" width="5.7109375" style="126" customWidth="1"/>
    <col min="7" max="7" width="24.8515625" style="124" bestFit="1" customWidth="1"/>
    <col min="8" max="8" width="14.8515625" style="124" bestFit="1" customWidth="1"/>
    <col min="9" max="9" width="5.28125" style="124" bestFit="1" customWidth="1"/>
    <col min="10" max="10" width="17.28125" style="124" bestFit="1" customWidth="1"/>
    <col min="11" max="11" width="5.7109375" style="124" customWidth="1"/>
    <col min="12" max="12" width="24.8515625" style="124" bestFit="1" customWidth="1"/>
    <col min="13" max="13" width="14.8515625" style="124" bestFit="1" customWidth="1"/>
    <col min="14" max="14" width="5.28125" style="124" bestFit="1" customWidth="1"/>
    <col min="15" max="15" width="17.28125" style="124" bestFit="1" customWidth="1"/>
    <col min="16" max="16384" width="9.140625" style="124" customWidth="1"/>
  </cols>
  <sheetData>
    <row r="1" ht="13.5" thickBot="1"/>
    <row r="2" spans="2:3" ht="13.5" thickBot="1">
      <c r="B2" s="127" t="s">
        <v>60</v>
      </c>
      <c r="C2" s="128"/>
    </row>
    <row r="3" ht="13.5" thickBot="1"/>
    <row r="4" spans="2:15" s="133" customFormat="1" ht="19.5" customHeight="1">
      <c r="B4" s="129" t="s">
        <v>44</v>
      </c>
      <c r="C4" s="130"/>
      <c r="D4" s="130"/>
      <c r="E4" s="131"/>
      <c r="F4" s="132"/>
      <c r="G4" s="129" t="s">
        <v>45</v>
      </c>
      <c r="H4" s="130"/>
      <c r="I4" s="130"/>
      <c r="J4" s="131"/>
      <c r="L4" s="129" t="s">
        <v>46</v>
      </c>
      <c r="M4" s="130"/>
      <c r="N4" s="130"/>
      <c r="O4" s="131"/>
    </row>
    <row r="5" spans="2:15" s="133" customFormat="1" ht="12.75">
      <c r="B5" s="134"/>
      <c r="C5" s="135"/>
      <c r="D5" s="136"/>
      <c r="E5" s="137"/>
      <c r="F5" s="101"/>
      <c r="G5" s="138"/>
      <c r="H5" s="139"/>
      <c r="I5" s="139"/>
      <c r="J5" s="140"/>
      <c r="L5" s="138"/>
      <c r="M5" s="139"/>
      <c r="N5" s="139"/>
      <c r="O5" s="140"/>
    </row>
    <row r="6" spans="2:15" s="133" customFormat="1" ht="12.75">
      <c r="B6" s="141" t="s">
        <v>34</v>
      </c>
      <c r="C6" s="121">
        <v>45</v>
      </c>
      <c r="D6" s="135"/>
      <c r="E6" s="142"/>
      <c r="F6" s="132"/>
      <c r="G6" s="141" t="s">
        <v>34</v>
      </c>
      <c r="H6" s="121">
        <v>90</v>
      </c>
      <c r="I6" s="135"/>
      <c r="J6" s="142"/>
      <c r="L6" s="141" t="s">
        <v>34</v>
      </c>
      <c r="M6" s="121">
        <v>120</v>
      </c>
      <c r="N6" s="135"/>
      <c r="O6" s="142"/>
    </row>
    <row r="7" spans="2:15" s="133" customFormat="1" ht="12.75">
      <c r="B7" s="141" t="s">
        <v>33</v>
      </c>
      <c r="C7" s="122">
        <v>10.25</v>
      </c>
      <c r="D7" s="135"/>
      <c r="E7" s="142"/>
      <c r="F7" s="132"/>
      <c r="G7" s="141" t="s">
        <v>33</v>
      </c>
      <c r="H7" s="122">
        <v>10.25</v>
      </c>
      <c r="I7" s="135"/>
      <c r="J7" s="142"/>
      <c r="L7" s="141" t="s">
        <v>33</v>
      </c>
      <c r="M7" s="122">
        <v>10.25</v>
      </c>
      <c r="N7" s="135"/>
      <c r="O7" s="142"/>
    </row>
    <row r="8" spans="2:15" s="133" customFormat="1" ht="12.75">
      <c r="B8" s="141" t="s">
        <v>35</v>
      </c>
      <c r="C8" s="123">
        <v>1.2395833333333333</v>
      </c>
      <c r="D8" s="135"/>
      <c r="E8" s="142"/>
      <c r="F8" s="132"/>
      <c r="G8" s="141" t="s">
        <v>35</v>
      </c>
      <c r="H8" s="123">
        <v>1.2395833333333333</v>
      </c>
      <c r="I8" s="135"/>
      <c r="J8" s="142"/>
      <c r="L8" s="141" t="s">
        <v>35</v>
      </c>
      <c r="M8" s="123">
        <v>1.2395833333333333</v>
      </c>
      <c r="N8" s="135"/>
      <c r="O8" s="142"/>
    </row>
    <row r="9" spans="2:15" s="133" customFormat="1" ht="12.75">
      <c r="B9" s="143" t="s">
        <v>36</v>
      </c>
      <c r="C9" s="122">
        <v>1.5</v>
      </c>
      <c r="D9" s="135"/>
      <c r="E9" s="142"/>
      <c r="F9" s="132"/>
      <c r="G9" s="143" t="s">
        <v>36</v>
      </c>
      <c r="H9" s="122">
        <v>1.5</v>
      </c>
      <c r="I9" s="135"/>
      <c r="J9" s="142"/>
      <c r="L9" s="143" t="s">
        <v>36</v>
      </c>
      <c r="M9" s="122">
        <v>1.5</v>
      </c>
      <c r="N9" s="135"/>
      <c r="O9" s="142"/>
    </row>
    <row r="10" spans="2:15" s="133" customFormat="1" ht="12.75">
      <c r="B10" s="143" t="s">
        <v>37</v>
      </c>
      <c r="C10" s="122">
        <v>2</v>
      </c>
      <c r="D10" s="135"/>
      <c r="E10" s="142"/>
      <c r="F10" s="132"/>
      <c r="G10" s="143" t="s">
        <v>37</v>
      </c>
      <c r="H10" s="122">
        <v>2</v>
      </c>
      <c r="I10" s="135"/>
      <c r="J10" s="142"/>
      <c r="L10" s="143" t="s">
        <v>37</v>
      </c>
      <c r="M10" s="122">
        <v>2</v>
      </c>
      <c r="N10" s="135"/>
      <c r="O10" s="142"/>
    </row>
    <row r="11" spans="2:15" s="133" customFormat="1" ht="12.75">
      <c r="B11" s="144" t="s">
        <v>39</v>
      </c>
      <c r="C11" s="175">
        <v>5</v>
      </c>
      <c r="D11" s="135"/>
      <c r="E11" s="142"/>
      <c r="F11" s="132"/>
      <c r="G11" s="144" t="s">
        <v>39</v>
      </c>
      <c r="H11" s="175">
        <v>5</v>
      </c>
      <c r="I11" s="135"/>
      <c r="J11" s="142"/>
      <c r="L11" s="144" t="s">
        <v>39</v>
      </c>
      <c r="M11" s="175">
        <v>5</v>
      </c>
      <c r="N11" s="135"/>
      <c r="O11" s="142"/>
    </row>
    <row r="12" spans="2:15" ht="13.5" thickBot="1">
      <c r="B12" s="134"/>
      <c r="C12" s="135"/>
      <c r="D12" s="136"/>
      <c r="E12" s="137"/>
      <c r="G12" s="134"/>
      <c r="H12" s="135"/>
      <c r="I12" s="136"/>
      <c r="J12" s="137"/>
      <c r="L12" s="134"/>
      <c r="M12" s="135"/>
      <c r="N12" s="136"/>
      <c r="O12" s="137"/>
    </row>
    <row r="13" spans="2:15" ht="12.75">
      <c r="B13" s="145"/>
      <c r="C13" s="146"/>
      <c r="D13" s="147" t="s">
        <v>17</v>
      </c>
      <c r="E13" s="148"/>
      <c r="F13" s="149"/>
      <c r="G13" s="145"/>
      <c r="H13" s="146"/>
      <c r="I13" s="147" t="s">
        <v>17</v>
      </c>
      <c r="J13" s="148"/>
      <c r="L13" s="145"/>
      <c r="M13" s="146"/>
      <c r="N13" s="147" t="s">
        <v>17</v>
      </c>
      <c r="O13" s="148"/>
    </row>
    <row r="14" spans="2:15" ht="12.75">
      <c r="B14" s="134"/>
      <c r="C14" s="135"/>
      <c r="D14" s="101" t="s">
        <v>38</v>
      </c>
      <c r="E14" s="137"/>
      <c r="F14" s="149"/>
      <c r="G14" s="134"/>
      <c r="H14" s="135"/>
      <c r="I14" s="101" t="s">
        <v>38</v>
      </c>
      <c r="J14" s="137"/>
      <c r="L14" s="134"/>
      <c r="M14" s="135"/>
      <c r="N14" s="101" t="s">
        <v>38</v>
      </c>
      <c r="O14" s="137"/>
    </row>
    <row r="15" spans="2:15" ht="12.75">
      <c r="B15" s="143" t="s">
        <v>11</v>
      </c>
      <c r="C15" s="135">
        <f>+C16-(C9/24)</f>
        <v>1.1458333333333333</v>
      </c>
      <c r="D15" s="136"/>
      <c r="E15" s="137"/>
      <c r="F15" s="149"/>
      <c r="G15" s="143" t="s">
        <v>11</v>
      </c>
      <c r="H15" s="135">
        <f>+H16-(H9/24)</f>
        <v>1.1145833333333333</v>
      </c>
      <c r="I15" s="136"/>
      <c r="J15" s="137"/>
      <c r="L15" s="143" t="s">
        <v>11</v>
      </c>
      <c r="M15" s="135">
        <f>+M16-(M9/24)</f>
        <v>1.09375</v>
      </c>
      <c r="N15" s="136"/>
      <c r="O15" s="137"/>
    </row>
    <row r="16" spans="2:15" ht="12.75">
      <c r="B16" s="143" t="s">
        <v>12</v>
      </c>
      <c r="C16" s="135">
        <f>+C17-(C6/60/24)</f>
        <v>1.2083333333333333</v>
      </c>
      <c r="D16" s="150">
        <f aca="true" t="shared" si="0" ref="D16:D21">+(C16-C15)*24</f>
        <v>1.5</v>
      </c>
      <c r="E16" s="137" t="s">
        <v>32</v>
      </c>
      <c r="F16" s="149"/>
      <c r="G16" s="143" t="s">
        <v>12</v>
      </c>
      <c r="H16" s="135">
        <f>+H17-(H6/60/24)</f>
        <v>1.1770833333333333</v>
      </c>
      <c r="I16" s="150">
        <f aca="true" t="shared" si="1" ref="I16:I21">+(H16-H15)*24</f>
        <v>1.5</v>
      </c>
      <c r="J16" s="137" t="s">
        <v>32</v>
      </c>
      <c r="L16" s="143" t="s">
        <v>12</v>
      </c>
      <c r="M16" s="135">
        <f>+M17-(M6/60/24)</f>
        <v>1.15625</v>
      </c>
      <c r="N16" s="150">
        <f aca="true" t="shared" si="2" ref="N16:N21">+(M16-M15)*24</f>
        <v>1.5</v>
      </c>
      <c r="O16" s="137" t="s">
        <v>32</v>
      </c>
    </row>
    <row r="17" spans="2:15" ht="12.75">
      <c r="B17" s="143" t="s">
        <v>13</v>
      </c>
      <c r="C17" s="135">
        <f>C8</f>
        <v>1.2395833333333333</v>
      </c>
      <c r="D17" s="150">
        <f>+(C17-C16)*24</f>
        <v>0.75</v>
      </c>
      <c r="E17" s="137" t="s">
        <v>29</v>
      </c>
      <c r="F17" s="149"/>
      <c r="G17" s="143" t="s">
        <v>13</v>
      </c>
      <c r="H17" s="135">
        <f>H8</f>
        <v>1.2395833333333333</v>
      </c>
      <c r="I17" s="150">
        <f>+(H17-H16)*24</f>
        <v>1.5</v>
      </c>
      <c r="J17" s="137" t="s">
        <v>29</v>
      </c>
      <c r="L17" s="143" t="s">
        <v>13</v>
      </c>
      <c r="M17" s="135">
        <f>M8</f>
        <v>1.2395833333333333</v>
      </c>
      <c r="N17" s="150">
        <f>+(M17-M16)*24</f>
        <v>1.9999999999999982</v>
      </c>
      <c r="O17" s="137" t="s">
        <v>29</v>
      </c>
    </row>
    <row r="18" spans="2:15" ht="12.75">
      <c r="B18" s="143" t="s">
        <v>14</v>
      </c>
      <c r="C18" s="135">
        <f>+C17+(C7/24)</f>
        <v>1.6666666666666665</v>
      </c>
      <c r="D18" s="150">
        <f>+(C18-C17)*24</f>
        <v>10.249999999999998</v>
      </c>
      <c r="E18" s="137" t="s">
        <v>30</v>
      </c>
      <c r="F18" s="149"/>
      <c r="G18" s="143" t="s">
        <v>14</v>
      </c>
      <c r="H18" s="135">
        <f>+H17+(H7/24)</f>
        <v>1.6666666666666665</v>
      </c>
      <c r="I18" s="150">
        <f>+(H18-H17)*24</f>
        <v>10.249999999999998</v>
      </c>
      <c r="J18" s="137" t="s">
        <v>30</v>
      </c>
      <c r="L18" s="143" t="s">
        <v>14</v>
      </c>
      <c r="M18" s="135">
        <f>+M17+(M7/24)</f>
        <v>1.6666666666666665</v>
      </c>
      <c r="N18" s="150">
        <f>+(M18-M17)*24</f>
        <v>10.249999999999998</v>
      </c>
      <c r="O18" s="137" t="s">
        <v>30</v>
      </c>
    </row>
    <row r="19" spans="2:15" ht="12.75">
      <c r="B19" s="143" t="s">
        <v>15</v>
      </c>
      <c r="C19" s="135">
        <f>+C18+(C6/60/24)</f>
        <v>1.6979166666666665</v>
      </c>
      <c r="D19" s="150">
        <f t="shared" si="0"/>
        <v>0.75</v>
      </c>
      <c r="E19" s="137" t="s">
        <v>29</v>
      </c>
      <c r="F19" s="149"/>
      <c r="G19" s="143" t="s">
        <v>15</v>
      </c>
      <c r="H19" s="135">
        <f>+H18+(H6/60/24)</f>
        <v>1.7291666666666665</v>
      </c>
      <c r="I19" s="150">
        <f t="shared" si="1"/>
        <v>1.5</v>
      </c>
      <c r="J19" s="137" t="s">
        <v>29</v>
      </c>
      <c r="L19" s="143" t="s">
        <v>15</v>
      </c>
      <c r="M19" s="135">
        <f>+M18+(M6/60/24)</f>
        <v>1.7499999999999998</v>
      </c>
      <c r="N19" s="150">
        <f t="shared" si="2"/>
        <v>1.9999999999999982</v>
      </c>
      <c r="O19" s="137" t="s">
        <v>29</v>
      </c>
    </row>
    <row r="20" spans="2:15" ht="12.75">
      <c r="B20" s="143" t="s">
        <v>16</v>
      </c>
      <c r="C20" s="135">
        <f>+C19+(C10/24)</f>
        <v>1.7812499999999998</v>
      </c>
      <c r="D20" s="150">
        <f t="shared" si="0"/>
        <v>1.9999999999999982</v>
      </c>
      <c r="E20" s="137" t="s">
        <v>31</v>
      </c>
      <c r="F20" s="149"/>
      <c r="G20" s="143" t="s">
        <v>16</v>
      </c>
      <c r="H20" s="135">
        <f>+H19+(H10/24)</f>
        <v>1.8124999999999998</v>
      </c>
      <c r="I20" s="150">
        <f t="shared" si="1"/>
        <v>1.9999999999999982</v>
      </c>
      <c r="J20" s="137" t="s">
        <v>31</v>
      </c>
      <c r="L20" s="143" t="s">
        <v>16</v>
      </c>
      <c r="M20" s="135">
        <f>+M19+(M10/24)</f>
        <v>1.833333333333333</v>
      </c>
      <c r="N20" s="150">
        <f t="shared" si="2"/>
        <v>1.9999999999999982</v>
      </c>
      <c r="O20" s="137" t="s">
        <v>31</v>
      </c>
    </row>
    <row r="21" spans="2:15" ht="13.5" thickBot="1">
      <c r="B21" s="151" t="s">
        <v>11</v>
      </c>
      <c r="C21" s="152">
        <f>+C15+(24/24)</f>
        <v>2.145833333333333</v>
      </c>
      <c r="D21" s="153">
        <f t="shared" si="0"/>
        <v>8.749999999999998</v>
      </c>
      <c r="E21" s="154" t="s">
        <v>18</v>
      </c>
      <c r="F21" s="149"/>
      <c r="G21" s="151" t="s">
        <v>11</v>
      </c>
      <c r="H21" s="152">
        <f>+H15+(24/24)</f>
        <v>2.114583333333333</v>
      </c>
      <c r="I21" s="153">
        <f t="shared" si="1"/>
        <v>7.249999999999998</v>
      </c>
      <c r="J21" s="154" t="s">
        <v>18</v>
      </c>
      <c r="L21" s="151" t="s">
        <v>11</v>
      </c>
      <c r="M21" s="152">
        <f>+M15+(24/24)</f>
        <v>2.09375</v>
      </c>
      <c r="N21" s="153">
        <f t="shared" si="2"/>
        <v>6.250000000000007</v>
      </c>
      <c r="O21" s="154" t="s">
        <v>18</v>
      </c>
    </row>
    <row r="22" spans="2:15" ht="12.75">
      <c r="B22" s="155" t="s">
        <v>39</v>
      </c>
      <c r="C22" s="156">
        <f>C11</f>
        <v>5</v>
      </c>
      <c r="D22" s="157">
        <f>+(7-C22)*10+(D21*C22)</f>
        <v>63.74999999999999</v>
      </c>
      <c r="E22" s="158" t="s">
        <v>40</v>
      </c>
      <c r="F22" s="149"/>
      <c r="G22" s="155" t="s">
        <v>39</v>
      </c>
      <c r="H22" s="156">
        <f>H11</f>
        <v>5</v>
      </c>
      <c r="I22" s="157">
        <f>+(7-H22)*10+(I21*H22)</f>
        <v>56.24999999999999</v>
      </c>
      <c r="J22" s="158" t="s">
        <v>40</v>
      </c>
      <c r="L22" s="155" t="s">
        <v>39</v>
      </c>
      <c r="M22" s="156">
        <f>M11</f>
        <v>5</v>
      </c>
      <c r="N22" s="157">
        <f>+(7-M22)*10+(N21*M22)</f>
        <v>51.250000000000036</v>
      </c>
      <c r="O22" s="158" t="s">
        <v>40</v>
      </c>
    </row>
    <row r="23" spans="2:15" ht="12.75">
      <c r="B23" s="155" t="s">
        <v>42</v>
      </c>
      <c r="C23" s="156"/>
      <c r="D23" s="157">
        <f>+D22/7</f>
        <v>9.107142857142856</v>
      </c>
      <c r="E23" s="158" t="s">
        <v>41</v>
      </c>
      <c r="F23" s="149"/>
      <c r="G23" s="155" t="s">
        <v>42</v>
      </c>
      <c r="H23" s="156"/>
      <c r="I23" s="157">
        <f>+I22/7</f>
        <v>8.035714285714285</v>
      </c>
      <c r="J23" s="158" t="s">
        <v>41</v>
      </c>
      <c r="L23" s="155" t="s">
        <v>42</v>
      </c>
      <c r="M23" s="156"/>
      <c r="N23" s="157">
        <f>+N22/7</f>
        <v>7.3214285714285765</v>
      </c>
      <c r="O23" s="158" t="s">
        <v>41</v>
      </c>
    </row>
    <row r="24" ht="12.75">
      <c r="D24" s="159"/>
    </row>
    <row r="25" ht="12.75">
      <c r="D25" s="159"/>
    </row>
    <row r="26" ht="13.5" thickBot="1"/>
    <row r="27" spans="2:15" ht="19.5" customHeight="1">
      <c r="B27" s="129" t="s">
        <v>58</v>
      </c>
      <c r="C27" s="130"/>
      <c r="D27" s="130"/>
      <c r="E27" s="131"/>
      <c r="G27" s="129" t="s">
        <v>43</v>
      </c>
      <c r="H27" s="130"/>
      <c r="I27" s="130"/>
      <c r="J27" s="131"/>
      <c r="L27" s="129" t="s">
        <v>47</v>
      </c>
      <c r="M27" s="130"/>
      <c r="N27" s="130"/>
      <c r="O27" s="131"/>
    </row>
    <row r="28" spans="2:15" ht="12.75">
      <c r="B28" s="160"/>
      <c r="C28" s="132"/>
      <c r="D28" s="132"/>
      <c r="E28" s="161"/>
      <c r="G28" s="134"/>
      <c r="H28" s="136"/>
      <c r="I28" s="136"/>
      <c r="J28" s="162"/>
      <c r="L28" s="134"/>
      <c r="M28" s="136"/>
      <c r="N28" s="136"/>
      <c r="O28" s="162"/>
    </row>
    <row r="29" spans="2:15" ht="12.75">
      <c r="B29" s="141" t="s">
        <v>34</v>
      </c>
      <c r="C29" s="121">
        <v>45</v>
      </c>
      <c r="D29" s="163"/>
      <c r="E29" s="142"/>
      <c r="F29" s="132"/>
      <c r="G29" s="141" t="s">
        <v>34</v>
      </c>
      <c r="H29" s="121">
        <v>90</v>
      </c>
      <c r="I29" s="135"/>
      <c r="J29" s="142"/>
      <c r="L29" s="141" t="s">
        <v>34</v>
      </c>
      <c r="M29" s="121">
        <v>120</v>
      </c>
      <c r="N29" s="135"/>
      <c r="O29" s="142"/>
    </row>
    <row r="30" spans="2:15" ht="12.75">
      <c r="B30" s="141" t="s">
        <v>33</v>
      </c>
      <c r="C30" s="122">
        <v>12.25</v>
      </c>
      <c r="D30" s="163"/>
      <c r="E30" s="142"/>
      <c r="F30" s="132"/>
      <c r="G30" s="141" t="s">
        <v>33</v>
      </c>
      <c r="H30" s="122">
        <v>8.25</v>
      </c>
      <c r="I30" s="135"/>
      <c r="J30" s="142"/>
      <c r="L30" s="141" t="s">
        <v>33</v>
      </c>
      <c r="M30" s="122">
        <v>8.25</v>
      </c>
      <c r="N30" s="135"/>
      <c r="O30" s="142"/>
    </row>
    <row r="31" spans="2:15" ht="12.75">
      <c r="B31" s="141" t="s">
        <v>35</v>
      </c>
      <c r="C31" s="123">
        <v>1.2395833333333333</v>
      </c>
      <c r="D31" s="163"/>
      <c r="E31" s="142"/>
      <c r="F31" s="132"/>
      <c r="G31" s="141" t="s">
        <v>35</v>
      </c>
      <c r="H31" s="123">
        <v>1.2395833333333333</v>
      </c>
      <c r="I31" s="135"/>
      <c r="J31" s="142"/>
      <c r="L31" s="141" t="s">
        <v>35</v>
      </c>
      <c r="M31" s="123">
        <v>1.2395833333333333</v>
      </c>
      <c r="N31" s="135"/>
      <c r="O31" s="142"/>
    </row>
    <row r="32" spans="2:15" ht="12.75">
      <c r="B32" s="164" t="s">
        <v>36</v>
      </c>
      <c r="C32" s="122">
        <v>1.5</v>
      </c>
      <c r="D32" s="163"/>
      <c r="E32" s="142"/>
      <c r="F32" s="132"/>
      <c r="G32" s="143" t="s">
        <v>36</v>
      </c>
      <c r="H32" s="122">
        <v>1.5</v>
      </c>
      <c r="I32" s="135"/>
      <c r="J32" s="142"/>
      <c r="L32" s="143" t="s">
        <v>36</v>
      </c>
      <c r="M32" s="122">
        <v>1.5</v>
      </c>
      <c r="N32" s="135"/>
      <c r="O32" s="142"/>
    </row>
    <row r="33" spans="2:15" ht="12.75">
      <c r="B33" s="164" t="s">
        <v>37</v>
      </c>
      <c r="C33" s="122">
        <v>2</v>
      </c>
      <c r="D33" s="163"/>
      <c r="E33" s="142"/>
      <c r="F33" s="132"/>
      <c r="G33" s="143" t="s">
        <v>37</v>
      </c>
      <c r="H33" s="122">
        <v>2</v>
      </c>
      <c r="I33" s="135"/>
      <c r="J33" s="142"/>
      <c r="L33" s="143" t="s">
        <v>37</v>
      </c>
      <c r="M33" s="122">
        <v>2</v>
      </c>
      <c r="N33" s="135"/>
      <c r="O33" s="142"/>
    </row>
    <row r="34" spans="2:15" ht="12.75">
      <c r="B34" s="144" t="s">
        <v>39</v>
      </c>
      <c r="C34" s="175">
        <v>3.5</v>
      </c>
      <c r="D34" s="163"/>
      <c r="E34" s="142"/>
      <c r="F34" s="132"/>
      <c r="G34" s="144" t="s">
        <v>39</v>
      </c>
      <c r="H34" s="175">
        <v>5</v>
      </c>
      <c r="I34" s="135"/>
      <c r="J34" s="142"/>
      <c r="L34" s="144" t="s">
        <v>39</v>
      </c>
      <c r="M34" s="175">
        <v>5</v>
      </c>
      <c r="N34" s="135"/>
      <c r="O34" s="142"/>
    </row>
    <row r="35" spans="2:15" ht="13.5" thickBot="1">
      <c r="B35" s="138"/>
      <c r="C35" s="163"/>
      <c r="D35" s="139"/>
      <c r="E35" s="165"/>
      <c r="G35" s="134"/>
      <c r="H35" s="135"/>
      <c r="I35" s="136"/>
      <c r="J35" s="137"/>
      <c r="L35" s="134"/>
      <c r="M35" s="135"/>
      <c r="N35" s="136"/>
      <c r="O35" s="137"/>
    </row>
    <row r="36" spans="2:15" ht="12.75">
      <c r="B36" s="166"/>
      <c r="C36" s="167"/>
      <c r="D36" s="168" t="s">
        <v>17</v>
      </c>
      <c r="E36" s="169"/>
      <c r="F36" s="149"/>
      <c r="G36" s="145"/>
      <c r="H36" s="146"/>
      <c r="I36" s="147" t="s">
        <v>17</v>
      </c>
      <c r="J36" s="148"/>
      <c r="L36" s="145"/>
      <c r="M36" s="146"/>
      <c r="N36" s="147" t="s">
        <v>17</v>
      </c>
      <c r="O36" s="148"/>
    </row>
    <row r="37" spans="2:15" ht="12.75">
      <c r="B37" s="138"/>
      <c r="C37" s="163"/>
      <c r="D37" s="170" t="s">
        <v>38</v>
      </c>
      <c r="E37" s="165"/>
      <c r="F37" s="149"/>
      <c r="G37" s="134"/>
      <c r="H37" s="135"/>
      <c r="I37" s="101" t="s">
        <v>38</v>
      </c>
      <c r="J37" s="137"/>
      <c r="L37" s="134"/>
      <c r="M37" s="135"/>
      <c r="N37" s="101" t="s">
        <v>38</v>
      </c>
      <c r="O37" s="137"/>
    </row>
    <row r="38" spans="2:15" ht="12.75">
      <c r="B38" s="164" t="s">
        <v>11</v>
      </c>
      <c r="C38" s="163">
        <f>+C39-(C32/24)</f>
        <v>1.1458333333333333</v>
      </c>
      <c r="D38" s="139"/>
      <c r="E38" s="165"/>
      <c r="F38" s="149"/>
      <c r="G38" s="143" t="s">
        <v>11</v>
      </c>
      <c r="H38" s="135">
        <f>+H39-(H32/24)</f>
        <v>1.1145833333333333</v>
      </c>
      <c r="I38" s="136"/>
      <c r="J38" s="137"/>
      <c r="L38" s="143" t="s">
        <v>11</v>
      </c>
      <c r="M38" s="135">
        <f>+M39-(M32/24)</f>
        <v>1.09375</v>
      </c>
      <c r="N38" s="136"/>
      <c r="O38" s="137"/>
    </row>
    <row r="39" spans="2:15" ht="12.75">
      <c r="B39" s="164" t="s">
        <v>12</v>
      </c>
      <c r="C39" s="163">
        <f>+C40-(C29/60/24)</f>
        <v>1.2083333333333333</v>
      </c>
      <c r="D39" s="171">
        <f aca="true" t="shared" si="3" ref="D39:D44">+(C39-C38)*24</f>
        <v>1.5</v>
      </c>
      <c r="E39" s="165" t="s">
        <v>32</v>
      </c>
      <c r="F39" s="149"/>
      <c r="G39" s="143" t="s">
        <v>12</v>
      </c>
      <c r="H39" s="135">
        <f>+H40-(H29/60/24)</f>
        <v>1.1770833333333333</v>
      </c>
      <c r="I39" s="150">
        <f aca="true" t="shared" si="4" ref="I39:I44">+(H39-H38)*24</f>
        <v>1.5</v>
      </c>
      <c r="J39" s="137" t="s">
        <v>32</v>
      </c>
      <c r="L39" s="143" t="s">
        <v>12</v>
      </c>
      <c r="M39" s="135">
        <f>+M40-(M29/60/24)</f>
        <v>1.15625</v>
      </c>
      <c r="N39" s="150">
        <f aca="true" t="shared" si="5" ref="N39:N44">+(M39-M38)*24</f>
        <v>1.5</v>
      </c>
      <c r="O39" s="137" t="s">
        <v>32</v>
      </c>
    </row>
    <row r="40" spans="2:15" ht="12.75">
      <c r="B40" s="164" t="s">
        <v>13</v>
      </c>
      <c r="C40" s="163">
        <f>C31</f>
        <v>1.2395833333333333</v>
      </c>
      <c r="D40" s="171">
        <f t="shared" si="3"/>
        <v>0.75</v>
      </c>
      <c r="E40" s="165" t="s">
        <v>29</v>
      </c>
      <c r="F40" s="149"/>
      <c r="G40" s="143" t="s">
        <v>13</v>
      </c>
      <c r="H40" s="135">
        <f>H31</f>
        <v>1.2395833333333333</v>
      </c>
      <c r="I40" s="150">
        <f t="shared" si="4"/>
        <v>1.5</v>
      </c>
      <c r="J40" s="137" t="s">
        <v>29</v>
      </c>
      <c r="L40" s="143" t="s">
        <v>13</v>
      </c>
      <c r="M40" s="135">
        <f>M31</f>
        <v>1.2395833333333333</v>
      </c>
      <c r="N40" s="150">
        <f t="shared" si="5"/>
        <v>1.9999999999999982</v>
      </c>
      <c r="O40" s="137" t="s">
        <v>29</v>
      </c>
    </row>
    <row r="41" spans="2:15" ht="12.75">
      <c r="B41" s="164" t="s">
        <v>14</v>
      </c>
      <c r="C41" s="163">
        <f>+C40+(C30/24)</f>
        <v>1.75</v>
      </c>
      <c r="D41" s="171">
        <f t="shared" si="3"/>
        <v>12.250000000000002</v>
      </c>
      <c r="E41" s="165" t="s">
        <v>30</v>
      </c>
      <c r="F41" s="149"/>
      <c r="G41" s="143" t="s">
        <v>14</v>
      </c>
      <c r="H41" s="135">
        <f>+H40+(H30/24)</f>
        <v>1.5833333333333333</v>
      </c>
      <c r="I41" s="150">
        <f t="shared" si="4"/>
        <v>8.25</v>
      </c>
      <c r="J41" s="137" t="s">
        <v>30</v>
      </c>
      <c r="L41" s="143" t="s">
        <v>14</v>
      </c>
      <c r="M41" s="135">
        <f>+M40+(M30/24)</f>
        <v>1.5833333333333333</v>
      </c>
      <c r="N41" s="150">
        <f t="shared" si="5"/>
        <v>8.25</v>
      </c>
      <c r="O41" s="137" t="s">
        <v>30</v>
      </c>
    </row>
    <row r="42" spans="2:15" ht="12.75">
      <c r="B42" s="164" t="s">
        <v>15</v>
      </c>
      <c r="C42" s="163">
        <f>+C41+(C29/60/24)</f>
        <v>1.78125</v>
      </c>
      <c r="D42" s="171">
        <f t="shared" si="3"/>
        <v>0.75</v>
      </c>
      <c r="E42" s="165" t="s">
        <v>29</v>
      </c>
      <c r="F42" s="149"/>
      <c r="G42" s="143" t="s">
        <v>15</v>
      </c>
      <c r="H42" s="135">
        <f>+H41+(H29/60/24)</f>
        <v>1.6458333333333333</v>
      </c>
      <c r="I42" s="150">
        <f t="shared" si="4"/>
        <v>1.5</v>
      </c>
      <c r="J42" s="137" t="s">
        <v>29</v>
      </c>
      <c r="L42" s="143" t="s">
        <v>15</v>
      </c>
      <c r="M42" s="135">
        <f>+M41+(M29/60/24)</f>
        <v>1.6666666666666665</v>
      </c>
      <c r="N42" s="150">
        <f t="shared" si="5"/>
        <v>1.9999999999999982</v>
      </c>
      <c r="O42" s="137" t="s">
        <v>29</v>
      </c>
    </row>
    <row r="43" spans="2:15" ht="12.75">
      <c r="B43" s="164" t="s">
        <v>16</v>
      </c>
      <c r="C43" s="163">
        <f>+C42+(C33/24)</f>
        <v>1.8645833333333333</v>
      </c>
      <c r="D43" s="171">
        <f t="shared" si="3"/>
        <v>1.9999999999999982</v>
      </c>
      <c r="E43" s="165" t="s">
        <v>31</v>
      </c>
      <c r="F43" s="149"/>
      <c r="G43" s="143" t="s">
        <v>16</v>
      </c>
      <c r="H43" s="135">
        <f>+H42+(H33/24)</f>
        <v>1.7291666666666665</v>
      </c>
      <c r="I43" s="150">
        <f t="shared" si="4"/>
        <v>1.9999999999999982</v>
      </c>
      <c r="J43" s="137" t="s">
        <v>31</v>
      </c>
      <c r="L43" s="143" t="s">
        <v>16</v>
      </c>
      <c r="M43" s="135">
        <f>+M42+(M33/24)</f>
        <v>1.7499999999999998</v>
      </c>
      <c r="N43" s="150">
        <f t="shared" si="5"/>
        <v>1.9999999999999982</v>
      </c>
      <c r="O43" s="137" t="s">
        <v>31</v>
      </c>
    </row>
    <row r="44" spans="2:15" ht="13.5" thickBot="1">
      <c r="B44" s="172" t="s">
        <v>11</v>
      </c>
      <c r="C44" s="173">
        <f>+C38+(24/24)</f>
        <v>2.145833333333333</v>
      </c>
      <c r="D44" s="153">
        <f t="shared" si="3"/>
        <v>6.749999999999995</v>
      </c>
      <c r="E44" s="154" t="s">
        <v>18</v>
      </c>
      <c r="F44" s="149"/>
      <c r="G44" s="151" t="s">
        <v>11</v>
      </c>
      <c r="H44" s="152">
        <f>+H38+(24/24)</f>
        <v>2.114583333333333</v>
      </c>
      <c r="I44" s="153">
        <f t="shared" si="4"/>
        <v>9.249999999999996</v>
      </c>
      <c r="J44" s="154" t="s">
        <v>18</v>
      </c>
      <c r="L44" s="151" t="s">
        <v>11</v>
      </c>
      <c r="M44" s="152">
        <f>+M38+(24/24)</f>
        <v>2.09375</v>
      </c>
      <c r="N44" s="153">
        <f t="shared" si="5"/>
        <v>8.250000000000005</v>
      </c>
      <c r="O44" s="154" t="s">
        <v>18</v>
      </c>
    </row>
    <row r="45" spans="2:15" ht="12.75">
      <c r="B45" s="155" t="s">
        <v>39</v>
      </c>
      <c r="C45" s="156">
        <f>C34</f>
        <v>3.5</v>
      </c>
      <c r="D45" s="157">
        <f>+(7-C45)*10+(D44*C45)</f>
        <v>58.624999999999986</v>
      </c>
      <c r="E45" s="158" t="s">
        <v>40</v>
      </c>
      <c r="F45" s="149"/>
      <c r="G45" s="155" t="s">
        <v>39</v>
      </c>
      <c r="H45" s="156">
        <f>H34</f>
        <v>5</v>
      </c>
      <c r="I45" s="157">
        <f>+(7-H45)*10+(I44*H45)</f>
        <v>66.24999999999999</v>
      </c>
      <c r="J45" s="158" t="s">
        <v>40</v>
      </c>
      <c r="L45" s="155" t="s">
        <v>39</v>
      </c>
      <c r="M45" s="156">
        <f>M34</f>
        <v>5</v>
      </c>
      <c r="N45" s="157">
        <f>+(7-M45)*10+(N44*M45)</f>
        <v>61.25000000000003</v>
      </c>
      <c r="O45" s="158" t="s">
        <v>40</v>
      </c>
    </row>
    <row r="46" spans="2:15" ht="12.75">
      <c r="B46" s="155" t="s">
        <v>42</v>
      </c>
      <c r="C46" s="156"/>
      <c r="D46" s="157">
        <f>+D45/7</f>
        <v>8.374999999999998</v>
      </c>
      <c r="E46" s="158" t="s">
        <v>41</v>
      </c>
      <c r="G46" s="155" t="s">
        <v>42</v>
      </c>
      <c r="H46" s="156"/>
      <c r="I46" s="157">
        <f>+I45/7</f>
        <v>9.464285714285712</v>
      </c>
      <c r="J46" s="158" t="s">
        <v>41</v>
      </c>
      <c r="L46" s="155" t="s">
        <v>42</v>
      </c>
      <c r="M46" s="156"/>
      <c r="N46" s="157">
        <f>+N45/7</f>
        <v>8.750000000000004</v>
      </c>
      <c r="O46" s="158" t="s">
        <v>41</v>
      </c>
    </row>
    <row r="47" ht="12.75">
      <c r="G47" s="174"/>
    </row>
    <row r="48" ht="13.5" thickBot="1"/>
    <row r="49" ht="12.75">
      <c r="B49" s="112" t="s">
        <v>59</v>
      </c>
    </row>
    <row r="50" ht="18.75" thickBot="1">
      <c r="B50" s="113" t="s">
        <v>28</v>
      </c>
    </row>
  </sheetData>
  <sheetProtection sheet="1" objects="1" scenarios="1"/>
  <mergeCells count="7">
    <mergeCell ref="B2:C2"/>
    <mergeCell ref="L4:O4"/>
    <mergeCell ref="L27:O27"/>
    <mergeCell ref="B4:E4"/>
    <mergeCell ref="B27:E27"/>
    <mergeCell ref="G4:J4"/>
    <mergeCell ref="G27:J27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B2:J18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3.00390625" style="90" customWidth="1"/>
    <col min="2" max="2" width="25.140625" style="90" customWidth="1"/>
    <col min="3" max="3" width="1.8515625" style="90" customWidth="1"/>
    <col min="4" max="4" width="21.57421875" style="90" bestFit="1" customWidth="1"/>
    <col min="5" max="5" width="1.8515625" style="90" customWidth="1"/>
    <col min="6" max="9" width="13.28125" style="90" customWidth="1"/>
    <col min="10" max="16384" width="10.28125" style="90" customWidth="1"/>
  </cols>
  <sheetData>
    <row r="1" ht="13.5" thickBot="1"/>
    <row r="2" spans="2:6" ht="18.75" customHeight="1" thickBot="1">
      <c r="B2" s="91" t="s">
        <v>19</v>
      </c>
      <c r="C2" s="92"/>
      <c r="D2" s="180" t="s">
        <v>61</v>
      </c>
      <c r="E2" s="181"/>
      <c r="F2" s="182"/>
    </row>
    <row r="4" ht="13.5" thickBot="1"/>
    <row r="5" spans="2:10" ht="13.5" thickBot="1">
      <c r="B5" s="93" t="s">
        <v>20</v>
      </c>
      <c r="C5" s="94"/>
      <c r="D5" s="93" t="s">
        <v>21</v>
      </c>
      <c r="E5" s="95"/>
      <c r="F5" s="96" t="s">
        <v>22</v>
      </c>
      <c r="G5" s="97"/>
      <c r="H5" s="97"/>
      <c r="I5" s="98"/>
      <c r="J5" s="94"/>
    </row>
    <row r="6" spans="2:9" ht="12.75">
      <c r="B6" s="99"/>
      <c r="C6" s="100"/>
      <c r="D6" s="99"/>
      <c r="E6" s="101"/>
      <c r="F6" s="102" t="s">
        <v>23</v>
      </c>
      <c r="G6" s="101" t="s">
        <v>24</v>
      </c>
      <c r="H6" s="95" t="s">
        <v>25</v>
      </c>
      <c r="I6" s="103" t="s">
        <v>26</v>
      </c>
    </row>
    <row r="7" spans="2:9" ht="13.5" thickBot="1">
      <c r="B7" s="99"/>
      <c r="C7" s="100"/>
      <c r="D7" s="99"/>
      <c r="E7" s="101"/>
      <c r="F7" s="102"/>
      <c r="G7" s="101"/>
      <c r="H7" s="104"/>
      <c r="I7" s="105"/>
    </row>
    <row r="8" spans="2:9" ht="13.5" thickBot="1">
      <c r="B8" s="42">
        <v>37469.006944444445</v>
      </c>
      <c r="C8" s="106"/>
      <c r="D8" s="42">
        <v>37470.010416666664</v>
      </c>
      <c r="E8" s="106"/>
      <c r="F8" s="107">
        <f>+(D8-B8)</f>
        <v>1.0034722222189885</v>
      </c>
      <c r="G8" s="108">
        <f>+(D8-B8)*24</f>
        <v>24.083333333255723</v>
      </c>
      <c r="H8" s="109">
        <f>+G8/24</f>
        <v>1.0034722222189885</v>
      </c>
      <c r="I8" s="110">
        <f>+H8/365</f>
        <v>0.00274923896498353</v>
      </c>
    </row>
    <row r="9" spans="2:9" ht="12.75">
      <c r="B9" s="100"/>
      <c r="C9" s="100"/>
      <c r="D9" s="100"/>
      <c r="E9" s="100"/>
      <c r="F9" s="100"/>
      <c r="G9" s="100"/>
      <c r="I9" s="94"/>
    </row>
    <row r="10" spans="2:7" ht="12.75">
      <c r="B10" s="100"/>
      <c r="C10" s="100"/>
      <c r="D10" s="100"/>
      <c r="E10" s="100"/>
      <c r="F10" s="100"/>
      <c r="G10" s="100"/>
    </row>
    <row r="11" spans="2:7" ht="12.75">
      <c r="B11" s="111" t="s">
        <v>27</v>
      </c>
      <c r="C11" s="100"/>
      <c r="D11" s="100"/>
      <c r="E11" s="100"/>
      <c r="F11" s="100"/>
      <c r="G11" s="100"/>
    </row>
    <row r="12" spans="2:7" ht="12.75">
      <c r="B12" s="100"/>
      <c r="C12" s="100"/>
      <c r="D12" s="100"/>
      <c r="E12" s="100"/>
      <c r="F12" s="100"/>
      <c r="G12" s="100"/>
    </row>
    <row r="13" spans="2:7" ht="13.5" thickBot="1">
      <c r="B13" s="100"/>
      <c r="C13" s="100"/>
      <c r="D13" s="100"/>
      <c r="E13" s="100"/>
      <c r="F13" s="100"/>
      <c r="G13" s="100"/>
    </row>
    <row r="14" spans="2:7" ht="12.75">
      <c r="B14" s="112" t="s">
        <v>59</v>
      </c>
      <c r="C14" s="100"/>
      <c r="D14" s="100"/>
      <c r="E14" s="100"/>
      <c r="F14" s="100"/>
      <c r="G14" s="100"/>
    </row>
    <row r="15" spans="2:7" ht="18.75" thickBot="1">
      <c r="B15" s="113" t="s">
        <v>28</v>
      </c>
      <c r="C15" s="100"/>
      <c r="D15" s="100"/>
      <c r="E15" s="100"/>
      <c r="F15" s="100"/>
      <c r="G15" s="100"/>
    </row>
    <row r="16" spans="2:7" ht="12.75">
      <c r="B16" s="100"/>
      <c r="C16" s="100"/>
      <c r="D16" s="100"/>
      <c r="E16" s="100"/>
      <c r="F16" s="100"/>
      <c r="G16" s="100"/>
    </row>
    <row r="17" spans="2:7" ht="12.75">
      <c r="B17" s="100"/>
      <c r="C17" s="100"/>
      <c r="D17" s="100"/>
      <c r="E17" s="100"/>
      <c r="F17" s="100"/>
      <c r="G17" s="100"/>
    </row>
    <row r="18" spans="2:7" ht="12.75">
      <c r="B18" s="114"/>
      <c r="C18" s="114"/>
      <c r="D18" s="114"/>
      <c r="E18" s="114"/>
      <c r="F18" s="114"/>
      <c r="G18" s="114"/>
    </row>
  </sheetData>
  <sheetProtection sheet="1" objects="1" scenarios="1"/>
  <mergeCells count="2">
    <mergeCell ref="F5:I5"/>
    <mergeCell ref="D2:F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 mileage calculations (web version)</dc:title>
  <dc:subject/>
  <dc:creator>nano-nova.com</dc:creator>
  <cp:keywords>gas mileage travel</cp:keywords>
  <dc:description/>
  <cp:lastModifiedBy>nano-nova</cp:lastModifiedBy>
  <dcterms:created xsi:type="dcterms:W3CDTF">2003-05-06T08:29:42Z</dcterms:created>
  <dcterms:modified xsi:type="dcterms:W3CDTF">2005-09-16T10:21:29Z</dcterms:modified>
  <cp:category/>
  <cp:version/>
  <cp:contentType/>
  <cp:contentStatus/>
</cp:coreProperties>
</file>